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tupuser\Desktop\"/>
    </mc:Choice>
  </mc:AlternateContent>
  <xr:revisionPtr revIDLastSave="0" documentId="13_ncr:1_{5AAE8ACC-37AB-4D78-A253-CE5C2CD2001C}" xr6:coauthVersionLast="47" xr6:coauthVersionMax="47" xr10:uidLastSave="{00000000-0000-0000-0000-000000000000}"/>
  <bookViews>
    <workbookView xWindow="-120" yWindow="-120" windowWidth="29040" windowHeight="15720" tabRatio="603" xr2:uid="{A40A1759-4CE9-46A8-88B8-0FD0D958D4E0}"/>
  </bookViews>
  <sheets>
    <sheet name="願書" sheetId="1" r:id="rId1"/>
    <sheet name="データ" sheetId="2" state="hidden" r:id="rId2"/>
    <sheet name="プルダウンデータ" sheetId="3" state="hidden" r:id="rId3"/>
  </sheets>
  <definedNames>
    <definedName name="_Hlk29548242" localSheetId="0">願書!$A$30</definedName>
    <definedName name="_Hlk29548521" localSheetId="0">願書!$A$49</definedName>
    <definedName name="_Hlk29556829" localSheetId="0">願書!$A$136</definedName>
    <definedName name="BJTビジネス日本語能力テスト">プルダウンデータ!$G$3:$G$8</definedName>
    <definedName name="EJU">プルダウンデータ!$E$3</definedName>
    <definedName name="J.TEST">プルダウンデータ!$F$3:$F$11</definedName>
    <definedName name="J_cert">プルダウンデータ!$D$3:$D$8</definedName>
    <definedName name="JLCT">プルダウンデータ!$H$3:$H$7</definedName>
    <definedName name="JLPT">プルダウンデータ!$C$3:$C$7</definedName>
    <definedName name="NAT_TEST">プルダウンデータ!$K$3:$K$7</definedName>
    <definedName name="_xlnm.Print_Area" localSheetId="0">願書!$A$2:$AF$183</definedName>
    <definedName name="STBJ">プルダウンデータ!$I$3:$I$7</definedName>
    <definedName name="TOPJ">プルダウンデータ!$J$3:$J$12</definedName>
    <definedName name="介護福祉士国家試験">プルダウンデータ!$L$3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0" i="2" l="1"/>
  <c r="E189" i="2"/>
  <c r="E202" i="2"/>
  <c r="E213" i="2"/>
  <c r="E41" i="2"/>
  <c r="E44" i="2"/>
  <c r="E43" i="2"/>
  <c r="E42" i="2"/>
  <c r="E17" i="2"/>
  <c r="E20" i="2"/>
  <c r="E68" i="2"/>
  <c r="E61" i="2"/>
  <c r="E54" i="2"/>
  <c r="E47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47" i="2"/>
  <c r="E69" i="2"/>
  <c r="E62" i="2"/>
  <c r="E67" i="2"/>
  <c r="E55" i="2"/>
  <c r="E60" i="2"/>
  <c r="E53" i="2"/>
  <c r="E48" i="2"/>
  <c r="E164" i="2" l="1"/>
  <c r="E159" i="2"/>
  <c r="E157" i="2"/>
  <c r="E154" i="2"/>
  <c r="E152" i="2"/>
  <c r="E150" i="2"/>
  <c r="E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E186" i="2" l="1"/>
  <c r="E181" i="2"/>
  <c r="E161" i="2"/>
  <c r="E146" i="2"/>
  <c r="E145" i="2"/>
  <c r="E141" i="2"/>
  <c r="E136" i="2"/>
  <c r="E140" i="2"/>
  <c r="E135" i="2"/>
  <c r="E129" i="2"/>
  <c r="E130" i="2"/>
  <c r="E124" i="2"/>
  <c r="E123" i="2"/>
  <c r="E118" i="2"/>
  <c r="E117" i="2"/>
  <c r="E112" i="2"/>
  <c r="E111" i="2"/>
  <c r="E106" i="2"/>
  <c r="E105" i="2"/>
  <c r="E174" i="2"/>
  <c r="E171" i="2"/>
  <c r="E156" i="2"/>
  <c r="E177" i="2"/>
  <c r="E176" i="2"/>
  <c r="E165" i="2" s="1"/>
  <c r="E167" i="2"/>
  <c r="E166" i="2"/>
  <c r="E163" i="2"/>
  <c r="F148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E147" i="2"/>
  <c r="A148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E149" i="2" l="1"/>
  <c r="E131" i="2"/>
  <c r="E125" i="2"/>
  <c r="E119" i="2"/>
  <c r="E113" i="2"/>
  <c r="E107" i="2"/>
  <c r="E84" i="2"/>
  <c r="F107" i="2"/>
  <c r="F113" i="2"/>
  <c r="F119" i="2"/>
  <c r="F125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E214" i="2" l="1"/>
  <c r="F183" i="2" l="1"/>
  <c r="A183" i="2"/>
  <c r="A178" i="2"/>
  <c r="F178" i="2"/>
  <c r="F214" i="2" l="1"/>
  <c r="A215" i="2"/>
  <c r="A216" i="2"/>
  <c r="A217" i="2"/>
  <c r="A218" i="2"/>
  <c r="A219" i="2"/>
  <c r="A214" i="2"/>
  <c r="E206" i="2"/>
  <c r="E205" i="2"/>
  <c r="E210" i="2"/>
  <c r="E209" i="2"/>
  <c r="E196" i="2"/>
  <c r="E207" i="2"/>
  <c r="E204" i="2"/>
  <c r="E75" i="2"/>
  <c r="E203" i="2"/>
  <c r="E188" i="2"/>
  <c r="E192" i="2"/>
  <c r="E191" i="2"/>
  <c r="E9" i="2"/>
  <c r="A195" i="2"/>
  <c r="F195" i="2"/>
  <c r="F193" i="2"/>
  <c r="F194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192" i="2"/>
  <c r="A192" i="2"/>
  <c r="E187" i="2"/>
  <c r="E185" i="2"/>
  <c r="E184" i="2"/>
  <c r="E183" i="2" s="1"/>
  <c r="E182" i="2"/>
  <c r="E98" i="2"/>
  <c r="E180" i="2"/>
  <c r="E179" i="2"/>
  <c r="E178" i="2" s="1"/>
  <c r="E175" i="2"/>
  <c r="E173" i="2"/>
  <c r="E160" i="2" s="1"/>
  <c r="E172" i="2"/>
  <c r="E158" i="2" s="1"/>
  <c r="E170" i="2"/>
  <c r="E155" i="2" s="1"/>
  <c r="E169" i="2"/>
  <c r="E153" i="2" s="1"/>
  <c r="E168" i="2"/>
  <c r="E151" i="2" s="1"/>
  <c r="E162" i="2"/>
  <c r="E144" i="2"/>
  <c r="E143" i="2"/>
  <c r="E142" i="2"/>
  <c r="E139" i="2"/>
  <c r="E138" i="2"/>
  <c r="E137" i="2"/>
  <c r="E134" i="2"/>
  <c r="E133" i="2"/>
  <c r="E132" i="2"/>
  <c r="E128" i="2"/>
  <c r="E127" i="2"/>
  <c r="E126" i="2"/>
  <c r="E122" i="2"/>
  <c r="E121" i="2"/>
  <c r="E120" i="2"/>
  <c r="E116" i="2"/>
  <c r="E115" i="2"/>
  <c r="E114" i="2"/>
  <c r="E110" i="2"/>
  <c r="E109" i="2"/>
  <c r="E108" i="2"/>
  <c r="E104" i="2"/>
  <c r="E103" i="2"/>
  <c r="E102" i="2"/>
  <c r="E101" i="2"/>
  <c r="E100" i="2"/>
  <c r="E99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3" i="2"/>
  <c r="E82" i="2"/>
  <c r="E81" i="2"/>
  <c r="E80" i="2"/>
  <c r="E77" i="2"/>
  <c r="E79" i="2"/>
  <c r="E78" i="2"/>
  <c r="E76" i="2"/>
  <c r="E74" i="2"/>
  <c r="E73" i="2"/>
  <c r="E72" i="2"/>
  <c r="E71" i="2"/>
  <c r="E70" i="2"/>
  <c r="E65" i="2"/>
  <c r="E58" i="2"/>
  <c r="E51" i="2"/>
  <c r="E66" i="2"/>
  <c r="E64" i="2"/>
  <c r="E63" i="2"/>
  <c r="E59" i="2"/>
  <c r="E57" i="2"/>
  <c r="E56" i="2"/>
  <c r="E52" i="2"/>
  <c r="E50" i="2"/>
  <c r="E49" i="2"/>
  <c r="E46" i="2"/>
  <c r="E36" i="2"/>
  <c r="E45" i="2"/>
  <c r="E40" i="2"/>
  <c r="E39" i="2"/>
  <c r="E38" i="2"/>
  <c r="E37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8" i="2"/>
  <c r="E22" i="2"/>
  <c r="E21" i="2"/>
  <c r="E19" i="2"/>
  <c r="E5" i="2"/>
  <c r="E13" i="2"/>
  <c r="E8" i="2"/>
  <c r="E16" i="2"/>
  <c r="E15" i="2"/>
  <c r="E14" i="2"/>
  <c r="E12" i="2"/>
  <c r="E11" i="2"/>
  <c r="E10" i="2"/>
  <c r="E7" i="2"/>
  <c r="E6" i="2"/>
  <c r="E4" i="2"/>
  <c r="E2" i="2"/>
  <c r="E3" i="2"/>
  <c r="E211" i="2" l="1"/>
  <c r="E212" i="2"/>
  <c r="E201" i="2"/>
  <c r="E199" i="2"/>
  <c r="E200" i="2"/>
  <c r="E198" i="2"/>
  <c r="E197" i="2"/>
  <c r="E195" i="2"/>
  <c r="E194" i="2"/>
  <c r="E193" i="2"/>
  <c r="G208" i="2"/>
  <c r="E208" i="2" s="1"/>
  <c r="A209" i="2"/>
  <c r="A210" i="2"/>
  <c r="A211" i="2"/>
  <c r="A212" i="2"/>
  <c r="A213" i="2"/>
  <c r="A202" i="2"/>
  <c r="A203" i="2"/>
  <c r="A204" i="2"/>
  <c r="A205" i="2"/>
  <c r="A206" i="2"/>
  <c r="A207" i="2"/>
  <c r="A208" i="2"/>
  <c r="F188" i="2"/>
  <c r="F189" i="2"/>
  <c r="F190" i="2"/>
  <c r="F191" i="2"/>
  <c r="A188" i="2"/>
  <c r="A189" i="2"/>
  <c r="A190" i="2"/>
  <c r="A191" i="2"/>
  <c r="A193" i="2"/>
  <c r="A194" i="2"/>
  <c r="A196" i="2"/>
  <c r="A197" i="2"/>
  <c r="A198" i="2"/>
  <c r="A199" i="2"/>
  <c r="A200" i="2"/>
  <c r="A201" i="2"/>
  <c r="F147" i="2"/>
  <c r="F179" i="2"/>
  <c r="F180" i="2"/>
  <c r="F181" i="2"/>
  <c r="F182" i="2"/>
  <c r="F184" i="2"/>
  <c r="F185" i="2"/>
  <c r="F186" i="2"/>
  <c r="F187" i="2"/>
  <c r="A179" i="2"/>
  <c r="A180" i="2"/>
  <c r="A181" i="2"/>
  <c r="A182" i="2"/>
  <c r="A184" i="2"/>
  <c r="A185" i="2"/>
  <c r="A186" i="2"/>
  <c r="A187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F101" i="2"/>
  <c r="F102" i="2"/>
  <c r="F103" i="2"/>
  <c r="F104" i="2"/>
  <c r="F105" i="2"/>
  <c r="F106" i="2"/>
  <c r="F108" i="2"/>
  <c r="F109" i="2"/>
  <c r="F110" i="2"/>
  <c r="F111" i="2"/>
  <c r="F112" i="2"/>
  <c r="F114" i="2"/>
  <c r="F115" i="2"/>
  <c r="F116" i="2"/>
  <c r="F117" i="2"/>
  <c r="F118" i="2"/>
  <c r="F120" i="2"/>
  <c r="F121" i="2"/>
  <c r="F122" i="2"/>
  <c r="F123" i="2"/>
  <c r="F124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A101" i="2"/>
  <c r="A102" i="2"/>
  <c r="A103" i="2"/>
  <c r="A104" i="2"/>
  <c r="A105" i="2"/>
  <c r="A106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73" i="2"/>
  <c r="A74" i="2"/>
  <c r="A75" i="2"/>
  <c r="A76" i="2"/>
  <c r="A77" i="2"/>
  <c r="A78" i="2"/>
  <c r="A79" i="2"/>
  <c r="F48" i="2"/>
  <c r="F49" i="2"/>
  <c r="F50" i="2"/>
  <c r="F51" i="2"/>
  <c r="F52" i="2"/>
  <c r="F53" i="2"/>
  <c r="F71" i="2"/>
  <c r="F72" i="2"/>
  <c r="F73" i="2"/>
  <c r="F74" i="2"/>
  <c r="F75" i="2"/>
  <c r="F76" i="2"/>
  <c r="F77" i="2"/>
  <c r="F78" i="2"/>
  <c r="F79" i="2"/>
  <c r="A48" i="2"/>
  <c r="A49" i="2"/>
  <c r="A50" i="2"/>
  <c r="A51" i="2"/>
  <c r="A52" i="2"/>
  <c r="A53" i="2"/>
  <c r="A70" i="2"/>
  <c r="A71" i="2"/>
  <c r="A72" i="2"/>
  <c r="A38" i="2"/>
  <c r="A39" i="2"/>
  <c r="A40" i="2"/>
  <c r="F40" i="2"/>
  <c r="F39" i="2"/>
  <c r="F38" i="2"/>
  <c r="A26" i="2"/>
  <c r="A27" i="2"/>
  <c r="A28" i="2"/>
  <c r="A29" i="2"/>
  <c r="A30" i="2"/>
  <c r="A31" i="2"/>
  <c r="A32" i="2"/>
  <c r="A33" i="2"/>
  <c r="A34" i="2"/>
  <c r="A35" i="2"/>
  <c r="A36" i="2"/>
  <c r="A37" i="2"/>
  <c r="F26" i="2"/>
  <c r="F27" i="2"/>
  <c r="F28" i="2"/>
  <c r="F29" i="2"/>
  <c r="F30" i="2"/>
  <c r="F31" i="2"/>
  <c r="F32" i="2"/>
  <c r="F33" i="2"/>
  <c r="F34" i="2"/>
  <c r="F35" i="2"/>
  <c r="F36" i="2"/>
  <c r="F37" i="2"/>
  <c r="A45" i="2"/>
  <c r="A46" i="2"/>
  <c r="F43" i="2"/>
  <c r="F44" i="2"/>
  <c r="F45" i="2"/>
  <c r="F46" i="2"/>
  <c r="A43" i="2"/>
  <c r="A44" i="2"/>
  <c r="F21" i="2"/>
  <c r="F22" i="2"/>
  <c r="F23" i="2"/>
  <c r="F24" i="2"/>
  <c r="F25" i="2"/>
  <c r="A24" i="2"/>
  <c r="A25" i="2"/>
  <c r="A19" i="2" l="1"/>
  <c r="A20" i="2"/>
  <c r="A21" i="2"/>
  <c r="A22" i="2"/>
  <c r="A23" i="2"/>
  <c r="F19" i="2"/>
  <c r="F20" i="2"/>
  <c r="A18" i="2"/>
  <c r="F17" i="2"/>
  <c r="F18" i="2"/>
  <c r="A17" i="2"/>
  <c r="F16" i="2"/>
  <c r="A16" i="2"/>
  <c r="A14" i="2"/>
  <c r="A15" i="2"/>
  <c r="A9" i="2"/>
  <c r="A10" i="2"/>
  <c r="A11" i="2"/>
  <c r="A12" i="2"/>
  <c r="F9" i="2"/>
  <c r="A7" i="2"/>
  <c r="A8" i="2"/>
  <c r="A5" i="2"/>
  <c r="A6" i="2"/>
  <c r="A4" i="2"/>
  <c r="F4" i="2"/>
  <c r="F3" i="2"/>
  <c r="A3" i="2"/>
  <c r="A13" i="2"/>
  <c r="A41" i="2"/>
  <c r="A42" i="2"/>
  <c r="A2" i="2"/>
  <c r="F42" i="2"/>
  <c r="F41" i="2"/>
  <c r="F14" i="2"/>
  <c r="F15" i="2"/>
  <c r="F13" i="2"/>
  <c r="F12" i="2"/>
  <c r="F11" i="2"/>
  <c r="F10" i="2"/>
  <c r="F7" i="2"/>
  <c r="F5" i="2"/>
  <c r="F8" i="2"/>
  <c r="F6" i="2"/>
  <c r="F2" i="2"/>
</calcChain>
</file>

<file path=xl/sharedStrings.xml><?xml version="1.0" encoding="utf-8"?>
<sst xmlns="http://schemas.openxmlformats.org/spreadsheetml/2006/main" count="1161" uniqueCount="670">
  <si>
    <t>以上はすべて真実であることを申告いたします。</t>
  </si>
  <si>
    <t>I will declare that all the above information are true and correct.</t>
  </si>
  <si>
    <t>家族情報 Family details</t>
  </si>
  <si>
    <t>履歴 Personal history</t>
  </si>
  <si>
    <t>進路 Future plan after graduation</t>
  </si>
  <si>
    <t>滞在先　Accommodation</t>
  </si>
  <si>
    <t>学校入学＆コース情報　School</t>
  </si>
  <si>
    <t>入国　Entry</t>
  </si>
  <si>
    <t>月
Month</t>
    <rPh sb="0" eb="1">
      <t>ツキ</t>
    </rPh>
    <phoneticPr fontId="3"/>
  </si>
  <si>
    <t>入学願書</t>
    <phoneticPr fontId="3"/>
  </si>
  <si>
    <t xml:space="preserve">        </t>
    <phoneticPr fontId="3"/>
  </si>
  <si>
    <t xml:space="preserve"> 出入国情報　Immigration Records</t>
    <phoneticPr fontId="3"/>
  </si>
  <si>
    <t xml:space="preserve"> 申請者情報　Student’s Personal Details</t>
    <phoneticPr fontId="3"/>
  </si>
  <si>
    <t>※最も近い日本大使館がある都市
The city with the nearest Japanese embassy</t>
    <phoneticPr fontId="3"/>
  </si>
  <si>
    <t>年
Y</t>
    <rPh sb="0" eb="1">
      <t>ネン</t>
    </rPh>
    <phoneticPr fontId="3"/>
  </si>
  <si>
    <t>月
M</t>
    <rPh sb="0" eb="1">
      <t>ツキ</t>
    </rPh>
    <phoneticPr fontId="3"/>
  </si>
  <si>
    <t>日
D</t>
    <rPh sb="0" eb="1">
      <t>ヒ</t>
    </rPh>
    <phoneticPr fontId="3"/>
  </si>
  <si>
    <t>ビザの種類
Visa type</t>
    <rPh sb="3" eb="5">
      <t>シュルイ</t>
    </rPh>
    <phoneticPr fontId="3"/>
  </si>
  <si>
    <t>月
M</t>
    <rPh sb="0" eb="1">
      <t>ツキ</t>
    </rPh>
    <phoneticPr fontId="3"/>
  </si>
  <si>
    <t>年
Y</t>
    <rPh sb="0" eb="1">
      <t>ネン</t>
    </rPh>
    <phoneticPr fontId="3"/>
  </si>
  <si>
    <t>年
Year</t>
    <rPh sb="0" eb="1">
      <t>ネン</t>
    </rPh>
    <phoneticPr fontId="3"/>
  </si>
  <si>
    <t>月
Month</t>
    <rPh sb="0" eb="1">
      <t>ツキ</t>
    </rPh>
    <phoneticPr fontId="3"/>
  </si>
  <si>
    <t>日
Day</t>
    <rPh sb="0" eb="1">
      <t>ヒ</t>
    </rPh>
    <phoneticPr fontId="3"/>
  </si>
  <si>
    <t>～</t>
    <phoneticPr fontId="3"/>
  </si>
  <si>
    <t xml:space="preserve">  姓　Family Name</t>
    <phoneticPr fontId="3"/>
  </si>
  <si>
    <t>英字氏名
Name as shown
 on your passport</t>
    <phoneticPr fontId="3"/>
  </si>
  <si>
    <t>漢字氏名
Name in Chinese
characters if any　</t>
    <phoneticPr fontId="3"/>
  </si>
  <si>
    <t xml:space="preserve"> 回
 Time(s)</t>
    <rPh sb="1" eb="2">
      <t>カイ</t>
    </rPh>
    <phoneticPr fontId="3"/>
  </si>
  <si>
    <t>学校名
Name of school</t>
    <rPh sb="0" eb="3">
      <t>ガッコウメイ</t>
    </rPh>
    <phoneticPr fontId="3"/>
  </si>
  <si>
    <t>所在地
Location</t>
    <rPh sb="0" eb="3">
      <t>ショザイチ</t>
    </rPh>
    <phoneticPr fontId="3"/>
  </si>
  <si>
    <t>会社・事業所名
Name of company</t>
    <rPh sb="0" eb="2">
      <t>カイシャ</t>
    </rPh>
    <rPh sb="3" eb="7">
      <t>ジギョウショメイ</t>
    </rPh>
    <phoneticPr fontId="3"/>
  </si>
  <si>
    <t>職種
Job contents</t>
    <rPh sb="0" eb="2">
      <t>ショクシュ</t>
    </rPh>
    <phoneticPr fontId="3"/>
  </si>
  <si>
    <t>就業年月
Date of entry</t>
    <rPh sb="0" eb="2">
      <t>シュウギョウ</t>
    </rPh>
    <rPh sb="2" eb="4">
      <t>ネンゲツ</t>
    </rPh>
    <phoneticPr fontId="3"/>
  </si>
  <si>
    <t>学習期間
Period of study</t>
    <rPh sb="0" eb="4">
      <t>ガクシュウキカン</t>
    </rPh>
    <phoneticPr fontId="3"/>
  </si>
  <si>
    <t xml:space="preserve">    ※日本語で記入してください Fill in with Japanese language</t>
  </si>
  <si>
    <t>申請人署名
Signature</t>
    <rPh sb="0" eb="3">
      <t>シンセイニン</t>
    </rPh>
    <rPh sb="3" eb="5">
      <t>ショメイ</t>
    </rPh>
    <phoneticPr fontId="3"/>
  </si>
  <si>
    <t xml:space="preserve">     ※新しいものからすべて記入してください Fill in all the previous entry record from the latest record.</t>
    <phoneticPr fontId="3"/>
  </si>
  <si>
    <t>試験の種類
Test type</t>
    <rPh sb="0" eb="2">
      <t>シケン</t>
    </rPh>
    <rPh sb="3" eb="5">
      <t>シュルイ</t>
    </rPh>
    <phoneticPr fontId="3"/>
  </si>
  <si>
    <t>レベル
Level</t>
    <phoneticPr fontId="3"/>
  </si>
  <si>
    <t xml:space="preserve"> 年</t>
    <rPh sb="1" eb="2">
      <t>ネン</t>
    </rPh>
    <phoneticPr fontId="3"/>
  </si>
  <si>
    <t>退職年月
Date of last working day</t>
    <rPh sb="0" eb="2">
      <t>タイショク</t>
    </rPh>
    <rPh sb="2" eb="4">
      <t>ネンゲツ</t>
    </rPh>
    <phoneticPr fontId="3"/>
  </si>
  <si>
    <t xml:space="preserve">  名　Given name</t>
  </si>
  <si>
    <t xml:space="preserve">  Middle name</t>
    <phoneticPr fontId="3"/>
  </si>
  <si>
    <t>入国年月日
Date of entry</t>
    <rPh sb="0" eb="2">
      <t>ニュウコク</t>
    </rPh>
    <rPh sb="2" eb="5">
      <t>ネンガッピ</t>
    </rPh>
    <phoneticPr fontId="3"/>
  </si>
  <si>
    <t>出国年月日
Date of departure</t>
    <rPh sb="0" eb="2">
      <t>シュッコク</t>
    </rPh>
    <rPh sb="2" eb="5">
      <t>ネンガッピ</t>
    </rPh>
    <phoneticPr fontId="3"/>
  </si>
  <si>
    <t>在留資格
Status</t>
    <rPh sb="0" eb="4">
      <t>ザイリュウシカク</t>
    </rPh>
    <phoneticPr fontId="3"/>
  </si>
  <si>
    <t>入国目的
Purpose</t>
    <rPh sb="0" eb="4">
      <t>ニュウコクモクテキ</t>
    </rPh>
    <phoneticPr fontId="3"/>
  </si>
  <si>
    <t>続柄
Relationship</t>
    <rPh sb="0" eb="1">
      <t>ツヅ</t>
    </rPh>
    <rPh sb="1" eb="2">
      <t>ガラ</t>
    </rPh>
    <phoneticPr fontId="3"/>
  </si>
  <si>
    <t>氏名
Name</t>
    <rPh sb="0" eb="2">
      <t>シメイ</t>
    </rPh>
    <phoneticPr fontId="3"/>
  </si>
  <si>
    <t>生年月日
Date of Birth</t>
    <rPh sb="0" eb="4">
      <t>セイネンガッピ</t>
    </rPh>
    <phoneticPr fontId="3"/>
  </si>
  <si>
    <t>年齢
Age</t>
    <rPh sb="0" eb="2">
      <t>ネンレイ</t>
    </rPh>
    <phoneticPr fontId="3"/>
  </si>
  <si>
    <t>国籍
Nationality</t>
    <rPh sb="0" eb="2">
      <t>コクセキ</t>
    </rPh>
    <phoneticPr fontId="3"/>
  </si>
  <si>
    <t>職業
Occupation</t>
    <rPh sb="0" eb="2">
      <t>ショクギョウ</t>
    </rPh>
    <phoneticPr fontId="3"/>
  </si>
  <si>
    <t>現住所
Current address</t>
    <rPh sb="0" eb="3">
      <t>ゲンジュウショ</t>
    </rPh>
    <phoneticPr fontId="3"/>
  </si>
  <si>
    <t xml:space="preserve">     Family in Japan(Father, Mother, Spouse, Son, Daughter, Brother, Sister or others) or columns </t>
    <phoneticPr fontId="3"/>
  </si>
  <si>
    <t>同居予定
Residing with applicant?</t>
    <rPh sb="0" eb="4">
      <t>ドウキョヨテイ</t>
    </rPh>
    <phoneticPr fontId="3"/>
  </si>
  <si>
    <t>在留カード番号
Residence card number</t>
    <rPh sb="0" eb="2">
      <t>ザイリュウ</t>
    </rPh>
    <rPh sb="5" eb="7">
      <t>バンゴウ</t>
    </rPh>
    <phoneticPr fontId="3"/>
  </si>
  <si>
    <t>入学年月
Date of entry</t>
    <rPh sb="0" eb="2">
      <t>ニュウガク</t>
    </rPh>
    <rPh sb="2" eb="4">
      <t>ネンゲツ</t>
    </rPh>
    <phoneticPr fontId="3"/>
  </si>
  <si>
    <t>卒業年月
Date of graduation</t>
    <rPh sb="0" eb="2">
      <t>ソツギョウ</t>
    </rPh>
    <rPh sb="2" eb="4">
      <t>ネンゲツ</t>
    </rPh>
    <phoneticPr fontId="3"/>
  </si>
  <si>
    <t>小学校
Elementary school</t>
    <rPh sb="0" eb="3">
      <t>ショウガッコウ</t>
    </rPh>
    <phoneticPr fontId="3"/>
  </si>
  <si>
    <t>中学校
Junior high school</t>
    <rPh sb="0" eb="3">
      <t>チュウガッコウ</t>
    </rPh>
    <phoneticPr fontId="3"/>
  </si>
  <si>
    <t>高等学校
High school</t>
    <rPh sb="0" eb="4">
      <t>コウトウガッコウ</t>
    </rPh>
    <phoneticPr fontId="3"/>
  </si>
  <si>
    <t>専門学校
・大学等
Vocational school,University</t>
    <rPh sb="0" eb="2">
      <t>センモン</t>
    </rPh>
    <rPh sb="2" eb="4">
      <t>ガッコウ</t>
    </rPh>
    <rPh sb="6" eb="8">
      <t>ダイガク</t>
    </rPh>
    <rPh sb="8" eb="9">
      <t>トウ</t>
    </rPh>
    <phoneticPr fontId="3"/>
  </si>
  <si>
    <t xml:space="preserve">    ※新しいものからすべて記入してください Fill in all the previous record from the latest record.</t>
    <phoneticPr fontId="3"/>
  </si>
  <si>
    <t>時間
Hours</t>
    <rPh sb="0" eb="2">
      <t>ジカン</t>
    </rPh>
    <phoneticPr fontId="3"/>
  </si>
  <si>
    <t>年
Year</t>
    <phoneticPr fontId="3"/>
  </si>
  <si>
    <t>在留期間
Period</t>
    <phoneticPr fontId="3"/>
  </si>
  <si>
    <t>通勤先/通学先
Place of
employment/school</t>
    <rPh sb="0" eb="3">
      <t>ツウキンサキ</t>
    </rPh>
    <rPh sb="4" eb="6">
      <t>ツウガク</t>
    </rPh>
    <rPh sb="6" eb="7">
      <t>サキ</t>
    </rPh>
    <phoneticPr fontId="3"/>
  </si>
  <si>
    <r>
      <t xml:space="preserve">続柄
</t>
    </r>
    <r>
      <rPr>
        <sz val="11"/>
        <color theme="1"/>
        <rFont val="Meiryo UI"/>
        <family val="3"/>
        <charset val="128"/>
      </rPr>
      <t>Relationship</t>
    </r>
    <rPh sb="0" eb="2">
      <t>ツヅキガラ</t>
    </rPh>
    <phoneticPr fontId="3"/>
  </si>
  <si>
    <t xml:space="preserve">   ※新しいものからすべて記入してください Fill in all the previous record from the latest record.</t>
    <phoneticPr fontId="3"/>
  </si>
  <si>
    <r>
      <t xml:space="preserve">一週間
</t>
    </r>
    <r>
      <rPr>
        <sz val="14"/>
        <color theme="1"/>
        <rFont val="Meiryo UI"/>
        <family val="3"/>
        <charset val="128"/>
      </rPr>
      <t>Hours per week</t>
    </r>
    <rPh sb="0" eb="3">
      <t>イッシュウカン</t>
    </rPh>
    <phoneticPr fontId="3"/>
  </si>
  <si>
    <t>合計
Total</t>
    <phoneticPr fontId="3"/>
  </si>
  <si>
    <t>所在地
Location</t>
    <phoneticPr fontId="3"/>
  </si>
  <si>
    <t>合否
Pass or Fail</t>
    <phoneticPr fontId="3"/>
  </si>
  <si>
    <t>受験年月
Date of Examination</t>
    <phoneticPr fontId="3"/>
  </si>
  <si>
    <r>
      <t xml:space="preserve">電話番号
</t>
    </r>
    <r>
      <rPr>
        <sz val="14"/>
        <color theme="1"/>
        <rFont val="Meiryo UI"/>
        <family val="3"/>
        <charset val="128"/>
      </rPr>
      <t>phone number</t>
    </r>
    <rPh sb="0" eb="2">
      <t>デンワ</t>
    </rPh>
    <rPh sb="2" eb="4">
      <t>バンゴウ</t>
    </rPh>
    <phoneticPr fontId="3"/>
  </si>
  <si>
    <r>
      <t xml:space="preserve">関係
</t>
    </r>
    <r>
      <rPr>
        <sz val="14"/>
        <color theme="1"/>
        <rFont val="Meiryo UI"/>
        <family val="3"/>
        <charset val="128"/>
      </rPr>
      <t>Relationship</t>
    </r>
    <rPh sb="0" eb="2">
      <t>カンケイ</t>
    </rPh>
    <phoneticPr fontId="3"/>
  </si>
  <si>
    <r>
      <t xml:space="preserve">同居人氏名
</t>
    </r>
    <r>
      <rPr>
        <sz val="14"/>
        <color theme="1"/>
        <rFont val="Meiryo UI"/>
        <family val="3"/>
        <charset val="128"/>
      </rPr>
      <t>Who will you live with?</t>
    </r>
    <rPh sb="0" eb="2">
      <t>ドウキョ</t>
    </rPh>
    <rPh sb="2" eb="3">
      <t>ニン</t>
    </rPh>
    <rPh sb="3" eb="5">
      <t>シメイ</t>
    </rPh>
    <phoneticPr fontId="3"/>
  </si>
  <si>
    <r>
      <t xml:space="preserve">住所
</t>
    </r>
    <r>
      <rPr>
        <sz val="14"/>
        <color theme="1"/>
        <rFont val="Meiryo UI"/>
        <family val="3"/>
        <charset val="128"/>
      </rPr>
      <t>Address</t>
    </r>
    <rPh sb="0" eb="2">
      <t>ジュウショ</t>
    </rPh>
    <phoneticPr fontId="3"/>
  </si>
  <si>
    <t xml:space="preserve"> Application Form</t>
    <phoneticPr fontId="3"/>
  </si>
  <si>
    <t xml:space="preserve">     修学年数（小学校～最終学歴）Total period of education (from elementary school to institution of education)</t>
    <phoneticPr fontId="3"/>
  </si>
  <si>
    <t xml:space="preserve">     Please fill in the exams for JLPT, J.TEST, NAT-TEST, TOPJ etc.</t>
    <phoneticPr fontId="3"/>
  </si>
  <si>
    <r>
      <t xml:space="preserve"> 1 </t>
    </r>
    <r>
      <rPr>
        <sz val="18"/>
        <color theme="1"/>
        <rFont val="Meiryo UI"/>
        <family val="3"/>
        <charset val="128"/>
      </rPr>
      <t>氏名</t>
    </r>
    <r>
      <rPr>
        <sz val="16"/>
        <color theme="1"/>
        <rFont val="Meiryo UI"/>
        <family val="3"/>
        <charset val="128"/>
      </rPr>
      <t>　Name</t>
    </r>
    <phoneticPr fontId="3"/>
  </si>
  <si>
    <r>
      <t xml:space="preserve">2 </t>
    </r>
    <r>
      <rPr>
        <sz val="18"/>
        <color theme="1"/>
        <rFont val="Meiryo UI"/>
        <family val="3"/>
        <charset val="128"/>
      </rPr>
      <t>写真</t>
    </r>
    <r>
      <rPr>
        <sz val="16"/>
        <color theme="1"/>
        <rFont val="Meiryo UI"/>
        <family val="3"/>
        <charset val="128"/>
      </rPr>
      <t>　Photo</t>
    </r>
    <phoneticPr fontId="3"/>
  </si>
  <si>
    <r>
      <t xml:space="preserve">3 </t>
    </r>
    <r>
      <rPr>
        <sz val="18"/>
        <color theme="1"/>
        <rFont val="Meiryo UI"/>
        <family val="3"/>
        <charset val="128"/>
      </rPr>
      <t>国籍・地域</t>
    </r>
    <r>
      <rPr>
        <sz val="16"/>
        <color theme="1"/>
        <rFont val="Meiryo UI"/>
        <family val="3"/>
        <charset val="128"/>
      </rPr>
      <t>　</t>
    </r>
    <r>
      <rPr>
        <sz val="15"/>
        <color theme="1"/>
        <rFont val="Meiryo UI"/>
        <family val="3"/>
        <charset val="128"/>
      </rPr>
      <t>Nationality/Region</t>
    </r>
    <phoneticPr fontId="3"/>
  </si>
  <si>
    <r>
      <t xml:space="preserve">4 </t>
    </r>
    <r>
      <rPr>
        <sz val="18"/>
        <color theme="1"/>
        <rFont val="Meiryo UI"/>
        <family val="3"/>
        <charset val="128"/>
      </rPr>
      <t>生年月日</t>
    </r>
    <r>
      <rPr>
        <sz val="16"/>
        <color theme="1"/>
        <rFont val="Meiryo UI"/>
        <family val="3"/>
        <charset val="128"/>
      </rPr>
      <t>　Date of birth</t>
    </r>
    <phoneticPr fontId="3"/>
  </si>
  <si>
    <r>
      <t xml:space="preserve">5 </t>
    </r>
    <r>
      <rPr>
        <sz val="18"/>
        <color theme="1"/>
        <rFont val="Meiryo UI"/>
        <family val="3"/>
        <charset val="128"/>
      </rPr>
      <t>性別</t>
    </r>
    <r>
      <rPr>
        <sz val="16"/>
        <color theme="1"/>
        <rFont val="Meiryo UI"/>
        <family val="3"/>
        <charset val="128"/>
      </rPr>
      <t>　Sex</t>
    </r>
    <phoneticPr fontId="3"/>
  </si>
  <si>
    <r>
      <t xml:space="preserve">6 </t>
    </r>
    <r>
      <rPr>
        <sz val="18"/>
        <color theme="1"/>
        <rFont val="Meiryo UI"/>
        <family val="3"/>
        <charset val="128"/>
      </rPr>
      <t>出身地</t>
    </r>
    <r>
      <rPr>
        <sz val="16"/>
        <color theme="1"/>
        <rFont val="Meiryo UI"/>
        <family val="3"/>
        <charset val="128"/>
      </rPr>
      <t>　Place of birth</t>
    </r>
    <phoneticPr fontId="3"/>
  </si>
  <si>
    <r>
      <t xml:space="preserve">7 </t>
    </r>
    <r>
      <rPr>
        <sz val="18"/>
        <color theme="1"/>
        <rFont val="Meiryo UI"/>
        <family val="3"/>
        <charset val="128"/>
      </rPr>
      <t>配偶者の有無</t>
    </r>
    <r>
      <rPr>
        <sz val="16"/>
        <color theme="1"/>
        <rFont val="Meiryo UI"/>
        <family val="3"/>
        <charset val="128"/>
      </rPr>
      <t>　Marital status</t>
    </r>
    <phoneticPr fontId="3"/>
  </si>
  <si>
    <r>
      <t xml:space="preserve">8 </t>
    </r>
    <r>
      <rPr>
        <sz val="18"/>
        <color theme="1"/>
        <rFont val="Meiryo UI"/>
        <family val="3"/>
        <charset val="128"/>
      </rPr>
      <t>職業</t>
    </r>
    <r>
      <rPr>
        <sz val="16"/>
        <color theme="1"/>
        <rFont val="Meiryo UI"/>
        <family val="3"/>
        <charset val="128"/>
      </rPr>
      <t>　Occupation　</t>
    </r>
    <phoneticPr fontId="3"/>
  </si>
  <si>
    <r>
      <t xml:space="preserve">9 </t>
    </r>
    <r>
      <rPr>
        <sz val="18"/>
        <color theme="1"/>
        <rFont val="Meiryo UI"/>
        <family val="3"/>
        <charset val="128"/>
      </rPr>
      <t>本国における居住地</t>
    </r>
    <r>
      <rPr>
        <sz val="16"/>
        <color theme="1"/>
        <rFont val="Meiryo UI"/>
        <family val="3"/>
        <charset val="128"/>
      </rPr>
      <t>　Home town / city (in full address)</t>
    </r>
    <phoneticPr fontId="3"/>
  </si>
  <si>
    <r>
      <t xml:space="preserve">10 </t>
    </r>
    <r>
      <rPr>
        <sz val="18"/>
        <color theme="1"/>
        <rFont val="Meiryo UI"/>
        <family val="3"/>
        <charset val="128"/>
      </rPr>
      <t>電話番号</t>
    </r>
    <r>
      <rPr>
        <sz val="16"/>
        <color theme="1"/>
        <rFont val="Meiryo UI"/>
        <family val="3"/>
        <charset val="128"/>
      </rPr>
      <t xml:space="preserve"> Telephone number</t>
    </r>
    <phoneticPr fontId="3"/>
  </si>
  <si>
    <r>
      <t xml:space="preserve">11 </t>
    </r>
    <r>
      <rPr>
        <sz val="18"/>
        <color theme="1"/>
        <rFont val="Meiryo UI"/>
        <family val="3"/>
        <charset val="128"/>
      </rPr>
      <t>Eメールアドレス</t>
    </r>
    <r>
      <rPr>
        <sz val="16"/>
        <color theme="1"/>
        <rFont val="Meiryo UI"/>
        <family val="3"/>
        <charset val="128"/>
      </rPr>
      <t xml:space="preserve"> Email address</t>
    </r>
    <phoneticPr fontId="3"/>
  </si>
  <si>
    <r>
      <t xml:space="preserve">12 </t>
    </r>
    <r>
      <rPr>
        <sz val="18"/>
        <color theme="1"/>
        <rFont val="Meiryo UI"/>
        <family val="3"/>
        <charset val="128"/>
      </rPr>
      <t>旅券番号</t>
    </r>
    <r>
      <rPr>
        <sz val="16"/>
        <color theme="1"/>
        <rFont val="Meiryo UI"/>
        <family val="3"/>
        <charset val="128"/>
      </rPr>
      <t xml:space="preserve">    
    Passport No.                                        </t>
    </r>
    <phoneticPr fontId="3"/>
  </si>
  <si>
    <r>
      <t xml:space="preserve"> 13 </t>
    </r>
    <r>
      <rPr>
        <sz val="18"/>
        <color theme="1"/>
        <rFont val="Meiryo UI"/>
        <family val="3"/>
        <charset val="128"/>
      </rPr>
      <t>有効期限</t>
    </r>
    <r>
      <rPr>
        <sz val="16"/>
        <color theme="1"/>
        <rFont val="Meiryo UI"/>
        <family val="3"/>
        <charset val="128"/>
      </rPr>
      <t xml:space="preserve">
      Date of expiration</t>
    </r>
    <phoneticPr fontId="3"/>
  </si>
  <si>
    <r>
      <t xml:space="preserve"> 14 </t>
    </r>
    <r>
      <rPr>
        <sz val="18"/>
        <color theme="1"/>
        <rFont val="Meiryo UI"/>
        <family val="3"/>
        <charset val="128"/>
      </rPr>
      <t>発行日</t>
    </r>
    <r>
      <rPr>
        <sz val="16"/>
        <color theme="1"/>
        <rFont val="Meiryo UI"/>
        <family val="3"/>
        <charset val="128"/>
      </rPr>
      <t xml:space="preserve">
      Date of Issue</t>
    </r>
    <phoneticPr fontId="3"/>
  </si>
  <si>
    <r>
      <t xml:space="preserve">15 </t>
    </r>
    <r>
      <rPr>
        <sz val="18"/>
        <color theme="1"/>
        <rFont val="Meiryo UI"/>
        <family val="3"/>
        <charset val="128"/>
      </rPr>
      <t>査証予定地</t>
    </r>
    <r>
      <rPr>
        <sz val="16"/>
        <color theme="1"/>
        <rFont val="Meiryo UI"/>
        <family val="3"/>
        <charset val="128"/>
      </rPr>
      <t xml:space="preserve"> Intended place to apply for visa </t>
    </r>
    <phoneticPr fontId="3"/>
  </si>
  <si>
    <r>
      <t xml:space="preserve">16 </t>
    </r>
    <r>
      <rPr>
        <sz val="18"/>
        <color theme="1"/>
        <rFont val="Meiryo UI"/>
        <family val="3"/>
        <charset val="128"/>
      </rPr>
      <t>過去の入国歴</t>
    </r>
    <r>
      <rPr>
        <sz val="16"/>
        <color theme="1"/>
        <rFont val="Meiryo UI"/>
        <family val="3"/>
        <charset val="128"/>
      </rPr>
      <t>　</t>
    </r>
    <r>
      <rPr>
        <sz val="14"/>
        <color theme="1"/>
        <rFont val="Meiryo UI"/>
        <family val="3"/>
        <charset val="128"/>
      </rPr>
      <t>Past entry into/departure from Japan</t>
    </r>
    <phoneticPr fontId="3"/>
  </si>
  <si>
    <r>
      <t xml:space="preserve">17 </t>
    </r>
    <r>
      <rPr>
        <sz val="18"/>
        <color theme="1"/>
        <rFont val="Meiryo UI"/>
        <family val="3"/>
        <charset val="128"/>
      </rPr>
      <t>過去の出入国歴</t>
    </r>
    <r>
      <rPr>
        <sz val="16"/>
        <color theme="1"/>
        <rFont val="Meiryo UI"/>
        <family val="3"/>
        <charset val="128"/>
      </rPr>
      <t xml:space="preserve"> Past entry into / departure from Japan </t>
    </r>
    <phoneticPr fontId="3"/>
  </si>
  <si>
    <r>
      <t xml:space="preserve">18 </t>
    </r>
    <r>
      <rPr>
        <sz val="18"/>
        <color theme="1"/>
        <rFont val="Meiryo UI"/>
        <family val="3"/>
        <charset val="128"/>
      </rPr>
      <t>来日のためビザを申請したことがありますか？</t>
    </r>
    <r>
      <rPr>
        <sz val="16"/>
        <color theme="1"/>
        <rFont val="Meiryo UI"/>
        <family val="3"/>
        <charset val="128"/>
      </rPr>
      <t>　Have you ever applied for a Certificate for Eligibility for Japan?</t>
    </r>
    <phoneticPr fontId="3"/>
  </si>
  <si>
    <r>
      <t xml:space="preserve">19 </t>
    </r>
    <r>
      <rPr>
        <sz val="18"/>
        <color theme="1"/>
        <rFont val="Meiryo UI"/>
        <family val="3"/>
        <charset val="128"/>
      </rPr>
      <t>本国の家族</t>
    </r>
    <r>
      <rPr>
        <sz val="16"/>
        <color theme="1"/>
        <rFont val="Meiryo UI"/>
        <family val="3"/>
        <charset val="128"/>
      </rPr>
      <t>　In your country</t>
    </r>
    <phoneticPr fontId="3"/>
  </si>
  <si>
    <r>
      <t xml:space="preserve">20 </t>
    </r>
    <r>
      <rPr>
        <sz val="18"/>
        <color theme="1"/>
        <rFont val="Meiryo UI"/>
        <family val="3"/>
        <charset val="128"/>
      </rPr>
      <t>在日親族 (父・母・配偶者・子・兄弟姉妹など) 及び同居者</t>
    </r>
    <rPh sb="3" eb="5">
      <t>ザイニチ</t>
    </rPh>
    <rPh sb="5" eb="7">
      <t>シンゾク</t>
    </rPh>
    <rPh sb="9" eb="10">
      <t>チチ</t>
    </rPh>
    <rPh sb="11" eb="12">
      <t>ハハ</t>
    </rPh>
    <rPh sb="13" eb="16">
      <t>ハイグウシャ</t>
    </rPh>
    <rPh sb="17" eb="18">
      <t>コ</t>
    </rPh>
    <rPh sb="19" eb="21">
      <t>キョウダイ</t>
    </rPh>
    <rPh sb="21" eb="23">
      <t>シマイ</t>
    </rPh>
    <rPh sb="27" eb="28">
      <t>オヨ</t>
    </rPh>
    <rPh sb="29" eb="32">
      <t>ドウキョシャ</t>
    </rPh>
    <phoneticPr fontId="3"/>
  </si>
  <si>
    <r>
      <t xml:space="preserve">21 </t>
    </r>
    <r>
      <rPr>
        <sz val="18"/>
        <color theme="1"/>
        <rFont val="Meiryo UI"/>
        <family val="3"/>
        <charset val="128"/>
      </rPr>
      <t>学歴</t>
    </r>
    <r>
      <rPr>
        <sz val="16"/>
        <color theme="1"/>
        <rFont val="Meiryo UI"/>
        <family val="3"/>
        <charset val="128"/>
      </rPr>
      <t>　Educational background</t>
    </r>
    <phoneticPr fontId="3"/>
  </si>
  <si>
    <r>
      <t xml:space="preserve">22 </t>
    </r>
    <r>
      <rPr>
        <sz val="18"/>
        <color theme="1"/>
        <rFont val="Meiryo UI"/>
        <family val="3"/>
        <charset val="128"/>
      </rPr>
      <t>職歴</t>
    </r>
    <r>
      <rPr>
        <sz val="16"/>
        <color theme="1"/>
        <rFont val="Meiryo UI"/>
        <family val="3"/>
        <charset val="128"/>
      </rPr>
      <t>　Occupational career</t>
    </r>
    <phoneticPr fontId="3"/>
  </si>
  <si>
    <r>
      <t xml:space="preserve">23 </t>
    </r>
    <r>
      <rPr>
        <sz val="18"/>
        <color theme="1"/>
        <rFont val="Meiryo UI"/>
        <family val="3"/>
        <charset val="128"/>
      </rPr>
      <t>日本語学習歴</t>
    </r>
    <r>
      <rPr>
        <sz val="16"/>
        <color theme="1"/>
        <rFont val="Meiryo UI"/>
        <family val="3"/>
        <charset val="128"/>
      </rPr>
      <t xml:space="preserve"> Japanese educational history</t>
    </r>
    <phoneticPr fontId="3"/>
  </si>
  <si>
    <r>
      <t xml:space="preserve">24 </t>
    </r>
    <r>
      <rPr>
        <sz val="18"/>
        <color theme="1"/>
        <rFont val="Meiryo UI"/>
        <family val="3"/>
        <charset val="128"/>
      </rPr>
      <t>日本語能力試験、J.TEST、NAT-TEST、TOPJなどの受験歴があれば、記入してください。</t>
    </r>
    <phoneticPr fontId="3"/>
  </si>
  <si>
    <r>
      <t xml:space="preserve">25 </t>
    </r>
    <r>
      <rPr>
        <sz val="18"/>
        <color rgb="FF000000"/>
        <rFont val="Meiryo UI"/>
        <family val="3"/>
        <charset val="128"/>
      </rPr>
      <t>犯罪を理由とする処分を受けたことの有無（日本国外も含む）</t>
    </r>
    <r>
      <rPr>
        <sz val="16"/>
        <color rgb="FF000000"/>
        <rFont val="Meiryo UI"/>
        <family val="3"/>
        <charset val="128"/>
      </rPr>
      <t>Criminal record (in Japan/overseas)</t>
    </r>
    <phoneticPr fontId="3"/>
  </si>
  <si>
    <r>
      <t xml:space="preserve">26 </t>
    </r>
    <r>
      <rPr>
        <sz val="18"/>
        <color theme="1"/>
        <rFont val="Meiryo UI"/>
        <family val="3"/>
        <charset val="128"/>
      </rPr>
      <t>兵役</t>
    </r>
    <r>
      <rPr>
        <sz val="16"/>
        <color theme="1"/>
        <rFont val="Meiryo UI"/>
        <family val="3"/>
        <charset val="128"/>
      </rPr>
      <t xml:space="preserve"> Military service</t>
    </r>
    <phoneticPr fontId="3"/>
  </si>
  <si>
    <r>
      <t xml:space="preserve">27 </t>
    </r>
    <r>
      <rPr>
        <sz val="18"/>
        <color theme="1"/>
        <rFont val="Meiryo UI"/>
        <family val="3"/>
        <charset val="128"/>
      </rPr>
      <t>卒業後の予定</t>
    </r>
    <r>
      <rPr>
        <sz val="16"/>
        <color theme="1"/>
        <rFont val="Meiryo UI"/>
        <family val="3"/>
        <charset val="128"/>
      </rPr>
      <t xml:space="preserve">  Plans after graduation</t>
    </r>
    <phoneticPr fontId="3"/>
  </si>
  <si>
    <r>
      <t xml:space="preserve">28 </t>
    </r>
    <r>
      <rPr>
        <sz val="18"/>
        <color theme="1"/>
        <rFont val="Meiryo UI"/>
        <family val="3"/>
        <charset val="128"/>
      </rPr>
      <t>学生寮を申込みますか？</t>
    </r>
    <r>
      <rPr>
        <sz val="16"/>
        <color theme="1"/>
        <rFont val="Meiryo UI"/>
        <family val="3"/>
        <charset val="128"/>
      </rPr>
      <t>　Do you apply for a dormitory?</t>
    </r>
    <phoneticPr fontId="3"/>
  </si>
  <si>
    <r>
      <t>29</t>
    </r>
    <r>
      <rPr>
        <sz val="18"/>
        <color theme="1"/>
        <rFont val="Meiryo UI"/>
        <family val="3"/>
        <charset val="128"/>
      </rPr>
      <t xml:space="preserve"> 入学時期</t>
    </r>
    <r>
      <rPr>
        <sz val="16"/>
        <color theme="1"/>
        <rFont val="Meiryo UI"/>
        <family val="3"/>
        <charset val="128"/>
      </rPr>
      <t>　Indicate term start date</t>
    </r>
    <phoneticPr fontId="3"/>
  </si>
  <si>
    <r>
      <t xml:space="preserve">30 </t>
    </r>
    <r>
      <rPr>
        <sz val="18"/>
        <color theme="1"/>
        <rFont val="Meiryo UI"/>
        <family val="3"/>
        <charset val="128"/>
      </rPr>
      <t>選択コース</t>
    </r>
    <r>
      <rPr>
        <sz val="16"/>
        <color theme="1"/>
        <rFont val="Meiryo UI"/>
        <family val="3"/>
        <charset val="128"/>
      </rPr>
      <t xml:space="preserve"> </t>
    </r>
    <r>
      <rPr>
        <sz val="16"/>
        <color rgb="FF000000"/>
        <rFont val="Meiryo UI"/>
        <family val="3"/>
        <charset val="128"/>
      </rPr>
      <t>Select Course</t>
    </r>
    <phoneticPr fontId="3"/>
  </si>
  <si>
    <r>
      <t xml:space="preserve">33 </t>
    </r>
    <r>
      <rPr>
        <sz val="18"/>
        <color theme="1"/>
        <rFont val="Meiryo UI"/>
        <family val="3"/>
        <charset val="128"/>
      </rPr>
      <t>滞在予定期間</t>
    </r>
    <r>
      <rPr>
        <sz val="16"/>
        <color theme="1"/>
        <rFont val="Meiryo UI"/>
        <family val="3"/>
        <charset val="128"/>
      </rPr>
      <t xml:space="preserve"> Intended length of stay</t>
    </r>
    <phoneticPr fontId="3"/>
  </si>
  <si>
    <r>
      <t xml:space="preserve">34 </t>
    </r>
    <r>
      <rPr>
        <sz val="18"/>
        <color theme="1"/>
        <rFont val="Meiryo UI"/>
        <family val="3"/>
        <charset val="128"/>
      </rPr>
      <t>同伴者の有無</t>
    </r>
    <r>
      <rPr>
        <sz val="16"/>
        <color theme="1"/>
        <rFont val="Meiryo UI"/>
        <family val="3"/>
        <charset val="128"/>
      </rPr>
      <t xml:space="preserve">　Accompanying persons, if any </t>
    </r>
    <phoneticPr fontId="3"/>
  </si>
  <si>
    <r>
      <t xml:space="preserve">35 </t>
    </r>
    <r>
      <rPr>
        <sz val="18"/>
        <color theme="1"/>
        <rFont val="Meiryo UI"/>
        <family val="3"/>
        <charset val="128"/>
      </rPr>
      <t>退去強制又は出国命令による出国の有無</t>
    </r>
    <r>
      <rPr>
        <sz val="16"/>
        <color theme="1"/>
        <rFont val="Meiryo UI"/>
        <family val="3"/>
        <charset val="128"/>
      </rPr>
      <t>　Departure by deportation / departure order</t>
    </r>
    <phoneticPr fontId="3"/>
  </si>
  <si>
    <r>
      <t xml:space="preserve">36 </t>
    </r>
    <r>
      <rPr>
        <sz val="18"/>
        <color rgb="FF000000"/>
        <rFont val="Meiryo UI"/>
        <family val="3"/>
        <charset val="128"/>
      </rPr>
      <t>修学理由</t>
    </r>
    <r>
      <rPr>
        <sz val="16"/>
        <color rgb="FF000000"/>
        <rFont val="Meiryo UI"/>
        <family val="3"/>
        <charset val="128"/>
      </rPr>
      <t xml:space="preserve"> Reason of application entry to our school</t>
    </r>
    <phoneticPr fontId="3"/>
  </si>
  <si>
    <r>
      <t xml:space="preserve">31 </t>
    </r>
    <r>
      <rPr>
        <sz val="18"/>
        <color theme="1"/>
        <rFont val="Meiryo UI"/>
        <family val="3"/>
        <charset val="128"/>
      </rPr>
      <t>入国予定年月日</t>
    </r>
    <r>
      <rPr>
        <sz val="16"/>
        <color theme="1"/>
        <rFont val="Meiryo UI"/>
        <family val="3"/>
        <charset val="128"/>
      </rPr>
      <t xml:space="preserve"> Date of entry                                                    32 </t>
    </r>
    <r>
      <rPr>
        <sz val="18"/>
        <color theme="1"/>
        <rFont val="Meiryo UI"/>
        <family val="3"/>
        <charset val="128"/>
      </rPr>
      <t>上陸予定港</t>
    </r>
    <r>
      <rPr>
        <sz val="16"/>
        <color theme="1"/>
        <rFont val="Meiryo UI"/>
        <family val="3"/>
        <charset val="128"/>
      </rPr>
      <t>　Port of entry</t>
    </r>
    <phoneticPr fontId="3"/>
  </si>
  <si>
    <t>既学習時間
Actual Completed study hours</t>
    <rPh sb="0" eb="1">
      <t>スデ</t>
    </rPh>
    <rPh sb="1" eb="5">
      <t>ガクシュウジカン</t>
    </rPh>
    <phoneticPr fontId="3"/>
  </si>
  <si>
    <t>No</t>
    <phoneticPr fontId="18"/>
  </si>
  <si>
    <t>項目名</t>
    <phoneticPr fontId="18"/>
  </si>
  <si>
    <t>更新先テーブル</t>
    <phoneticPr fontId="18"/>
  </si>
  <si>
    <t>更新先カラム</t>
    <phoneticPr fontId="18"/>
  </si>
  <si>
    <t>値</t>
    <rPh sb="0" eb="1">
      <t>アタイ</t>
    </rPh>
    <phoneticPr fontId="18"/>
  </si>
  <si>
    <t>欄外セル番号</t>
    <phoneticPr fontId="18"/>
  </si>
  <si>
    <t>sbr_m_student_i18n</t>
    <phoneticPr fontId="19" type="noConversion"/>
  </si>
  <si>
    <t>student_name_en</t>
    <phoneticPr fontId="19" type="noConversion"/>
  </si>
  <si>
    <t>性別</t>
    <rPh sb="0" eb="2">
      <t>セイベツ</t>
    </rPh>
    <phoneticPr fontId="15"/>
  </si>
  <si>
    <t>sbr_m_student</t>
    <phoneticPr fontId="19" type="noConversion"/>
  </si>
  <si>
    <t>student_gender</t>
    <phoneticPr fontId="19" type="noConversion"/>
  </si>
  <si>
    <t>国籍</t>
    <rPh sb="0" eb="2">
      <t>コクセキ</t>
    </rPh>
    <phoneticPr fontId="15"/>
  </si>
  <si>
    <t>student_nationality_code</t>
    <phoneticPr fontId="19" type="noConversion"/>
  </si>
  <si>
    <t>sbr_m_student</t>
  </si>
  <si>
    <t>student_spouse_flag</t>
    <phoneticPr fontId="19" type="noConversion"/>
  </si>
  <si>
    <t>生年月日</t>
    <rPh sb="0" eb="4">
      <t>セイネンガッピ</t>
    </rPh>
    <phoneticPr fontId="15"/>
  </si>
  <si>
    <t>student_birthday</t>
    <phoneticPr fontId="19" type="noConversion"/>
  </si>
  <si>
    <t>student_birth_place</t>
    <phoneticPr fontId="19" type="noConversion"/>
  </si>
  <si>
    <t>職業</t>
    <rPh sb="0" eb="2">
      <t>ショクギョウ</t>
    </rPh>
    <phoneticPr fontId="15"/>
  </si>
  <si>
    <t>student_previous_occupation</t>
    <phoneticPr fontId="19" type="noConversion"/>
  </si>
  <si>
    <t>student_home_address_1</t>
    <phoneticPr fontId="19" type="noConversion"/>
  </si>
  <si>
    <t>電話番号</t>
  </si>
  <si>
    <t>sbr_t_student_general_item</t>
    <phoneticPr fontId="19" type="noConversion"/>
  </si>
  <si>
    <t>汎用項目カラム</t>
    <rPh sb="0" eb="2">
      <t>ﾊﾝﾖｳ</t>
    </rPh>
    <rPh sb="2" eb="4">
      <t>ｺｳﾓｸ</t>
    </rPh>
    <phoneticPr fontId="19" type="noConversion"/>
  </si>
  <si>
    <t>student_home_tel</t>
    <phoneticPr fontId="19" type="noConversion"/>
  </si>
  <si>
    <t>sbr_m_student_entry_information</t>
    <phoneticPr fontId="19" type="noConversion"/>
  </si>
  <si>
    <t>旅券番号</t>
    <rPh sb="0" eb="2">
      <t>リョケン</t>
    </rPh>
    <rPh sb="2" eb="4">
      <t>バンゴウ</t>
    </rPh>
    <phoneticPr fontId="15"/>
  </si>
  <si>
    <t>passport_number</t>
    <phoneticPr fontId="19" type="noConversion"/>
  </si>
  <si>
    <t>発行年月日</t>
  </si>
  <si>
    <t>passport_issue_date</t>
    <phoneticPr fontId="19" type="noConversion"/>
  </si>
  <si>
    <t>有効期限</t>
    <rPh sb="0" eb="2">
      <t>ユウコウ</t>
    </rPh>
    <rPh sb="2" eb="4">
      <t>キゲン</t>
    </rPh>
    <phoneticPr fontId="15"/>
  </si>
  <si>
    <t>sbr_m_student_entry_information</t>
  </si>
  <si>
    <t>passport_expiration_date</t>
    <phoneticPr fontId="19" type="noConversion"/>
  </si>
  <si>
    <t>入国予定年月日</t>
    <rPh sb="0" eb="2">
      <t>ニュウコク</t>
    </rPh>
    <rPh sb="2" eb="4">
      <t>ヨテイ</t>
    </rPh>
    <rPh sb="4" eb="5">
      <t>ネン</t>
    </rPh>
    <phoneticPr fontId="15"/>
  </si>
  <si>
    <t>intended_immigration_date</t>
    <phoneticPr fontId="19" type="noConversion"/>
  </si>
  <si>
    <t>上陸予定港</t>
    <rPh sb="0" eb="2">
      <t>ジョウリク</t>
    </rPh>
    <rPh sb="2" eb="5">
      <t>ヨテイコウ</t>
    </rPh>
    <phoneticPr fontId="15"/>
  </si>
  <si>
    <t>intended_immigration_port</t>
  </si>
  <si>
    <t>intended_visa_apply_place</t>
    <phoneticPr fontId="19" type="noConversion"/>
  </si>
  <si>
    <t>滞在予定期間</t>
    <rPh sb="0" eb="2">
      <t>タイザイ</t>
    </rPh>
    <rPh sb="2" eb="4">
      <t>ヨテイ</t>
    </rPh>
    <rPh sb="4" eb="6">
      <t>キカン</t>
    </rPh>
    <phoneticPr fontId="15"/>
  </si>
  <si>
    <t>intended_stay_length</t>
    <phoneticPr fontId="19" type="noConversion"/>
  </si>
  <si>
    <t>sbr_m_student_before_admission_academic_history</t>
    <phoneticPr fontId="19" type="noConversion"/>
  </si>
  <si>
    <t>student_mail_address</t>
    <phoneticPr fontId="19" type="noConversion"/>
  </si>
  <si>
    <t>course_id</t>
    <phoneticPr fontId="19" type="noConversion"/>
  </si>
  <si>
    <t>student_total_education_period</t>
    <phoneticPr fontId="19" type="noConversion"/>
  </si>
  <si>
    <t>sbr_m_student_before_admission_academic_history</t>
  </si>
  <si>
    <t>学校名1</t>
    <rPh sb="0" eb="3">
      <t>ガッコウメイ</t>
    </rPh>
    <phoneticPr fontId="3"/>
  </si>
  <si>
    <t>学校名2</t>
    <rPh sb="0" eb="3">
      <t>ガッコウメイ</t>
    </rPh>
    <phoneticPr fontId="3"/>
  </si>
  <si>
    <t>学校名3</t>
    <rPh sb="0" eb="3">
      <t>ガッコウメイ</t>
    </rPh>
    <phoneticPr fontId="3"/>
  </si>
  <si>
    <t>学校名4</t>
    <rPh sb="0" eb="3">
      <t>ガッコウメイ</t>
    </rPh>
    <phoneticPr fontId="3"/>
  </si>
  <si>
    <t>学校名5</t>
    <rPh sb="0" eb="3">
      <t>ガッコウメイ</t>
    </rPh>
    <phoneticPr fontId="3"/>
  </si>
  <si>
    <t>英字氏名</t>
    <rPh sb="0" eb="2">
      <t>エイジ</t>
    </rPh>
    <rPh sb="2" eb="4">
      <t>シメイ</t>
    </rPh>
    <phoneticPr fontId="15"/>
  </si>
  <si>
    <t>漢字氏名</t>
    <rPh sb="0" eb="4">
      <t>カンジシメイ</t>
    </rPh>
    <phoneticPr fontId="3"/>
  </si>
  <si>
    <t>student_name</t>
    <phoneticPr fontId="19" type="noConversion"/>
  </si>
  <si>
    <t>配偶者の有無</t>
    <rPh sb="0" eb="3">
      <t>ハイグウシャ</t>
    </rPh>
    <rPh sb="4" eb="6">
      <t>ウム</t>
    </rPh>
    <phoneticPr fontId="3"/>
  </si>
  <si>
    <t>出身地</t>
    <rPh sb="0" eb="3">
      <t>シュッシンチ</t>
    </rPh>
    <phoneticPr fontId="3"/>
  </si>
  <si>
    <t>本国における居住地</t>
    <rPh sb="0" eb="2">
      <t>ホンゴク</t>
    </rPh>
    <rPh sb="6" eb="9">
      <t>キョジュウチ</t>
    </rPh>
    <phoneticPr fontId="15"/>
  </si>
  <si>
    <t>メールアドレス</t>
    <phoneticPr fontId="3"/>
  </si>
  <si>
    <t>査証予定地</t>
    <phoneticPr fontId="3"/>
  </si>
  <si>
    <t>過去の入国歴</t>
    <rPh sb="0" eb="2">
      <t>カコ</t>
    </rPh>
    <rPh sb="3" eb="5">
      <t>ニュウコク</t>
    </rPh>
    <rPh sb="5" eb="6">
      <t>レキ</t>
    </rPh>
    <phoneticPr fontId="3"/>
  </si>
  <si>
    <t>past_immigration_flag</t>
    <phoneticPr fontId="3"/>
  </si>
  <si>
    <t>past_immigration_times</t>
    <phoneticPr fontId="3"/>
  </si>
  <si>
    <t>過去の入国回数</t>
    <rPh sb="0" eb="2">
      <t>カコ</t>
    </rPh>
    <rPh sb="3" eb="5">
      <t>ニュウコク</t>
    </rPh>
    <rPh sb="5" eb="7">
      <t>カイスウ</t>
    </rPh>
    <phoneticPr fontId="3"/>
  </si>
  <si>
    <t>入国年月日</t>
    <rPh sb="0" eb="2">
      <t>ニュウコク</t>
    </rPh>
    <rPh sb="2" eb="5">
      <t>ネンガッピ</t>
    </rPh>
    <phoneticPr fontId="3"/>
  </si>
  <si>
    <t>latest_immigration_start_date</t>
    <phoneticPr fontId="3"/>
  </si>
  <si>
    <t>latest_immigration_end_date</t>
    <phoneticPr fontId="3"/>
  </si>
  <si>
    <t>出国年月日</t>
    <rPh sb="0" eb="2">
      <t>シュッコク</t>
    </rPh>
    <rPh sb="2" eb="5">
      <t>ネンガッピ</t>
    </rPh>
    <phoneticPr fontId="3"/>
  </si>
  <si>
    <t>sbr_t_student_general_collection_item</t>
    <phoneticPr fontId="3"/>
  </si>
  <si>
    <t>汎用明細項目カラム</t>
    <rPh sb="0" eb="2">
      <t>ﾊﾝﾖｳ</t>
    </rPh>
    <rPh sb="2" eb="4">
      <t>ﾒｲｻｲ</t>
    </rPh>
    <rPh sb="4" eb="6">
      <t>ｺｳﾓｸ</t>
    </rPh>
    <phoneticPr fontId="19" type="noConversion"/>
  </si>
  <si>
    <t>ビザの種類</t>
    <rPh sb="3" eb="5">
      <t>シュルイ</t>
    </rPh>
    <phoneticPr fontId="15"/>
  </si>
  <si>
    <t>sbr_t_student_general_item</t>
    <phoneticPr fontId="3"/>
  </si>
  <si>
    <t>取得回数</t>
    <rPh sb="0" eb="4">
      <t>シュトクカイスウ</t>
    </rPh>
    <phoneticPr fontId="15"/>
  </si>
  <si>
    <t>取下げ回数</t>
    <rPh sb="0" eb="2">
      <t>トリサ</t>
    </rPh>
    <rPh sb="3" eb="5">
      <t>カイスウ</t>
    </rPh>
    <phoneticPr fontId="3"/>
  </si>
  <si>
    <t>不交付回数</t>
    <rPh sb="0" eb="5">
      <t>フコウフカイスウ</t>
    </rPh>
    <phoneticPr fontId="3"/>
  </si>
  <si>
    <t>入国年月日1</t>
    <rPh sb="0" eb="2">
      <t>ニュウコク</t>
    </rPh>
    <rPh sb="2" eb="5">
      <t>ネンガッピ</t>
    </rPh>
    <phoneticPr fontId="3"/>
  </si>
  <si>
    <t>出国年月日1</t>
    <rPh sb="0" eb="2">
      <t>シュッコク</t>
    </rPh>
    <rPh sb="2" eb="5">
      <t>ネンガッピ</t>
    </rPh>
    <phoneticPr fontId="3"/>
  </si>
  <si>
    <t>在留期間1</t>
    <rPh sb="0" eb="4">
      <t>ザイリュウキカン</t>
    </rPh>
    <phoneticPr fontId="3"/>
  </si>
  <si>
    <t>在留資格1</t>
    <rPh sb="0" eb="4">
      <t>ザイリュウシカク</t>
    </rPh>
    <phoneticPr fontId="3"/>
  </si>
  <si>
    <t>入国目的1</t>
    <rPh sb="0" eb="4">
      <t>ニュウコクモクテキ</t>
    </rPh>
    <phoneticPr fontId="3"/>
  </si>
  <si>
    <t>入国年月日2</t>
    <rPh sb="0" eb="2">
      <t>ニュウコク</t>
    </rPh>
    <rPh sb="2" eb="5">
      <t>ネンガッピ</t>
    </rPh>
    <phoneticPr fontId="3"/>
  </si>
  <si>
    <t>出国年月日2</t>
    <rPh sb="0" eb="2">
      <t>シュッコク</t>
    </rPh>
    <rPh sb="2" eb="5">
      <t>ネンガッピ</t>
    </rPh>
    <phoneticPr fontId="3"/>
  </si>
  <si>
    <t>在留期間2</t>
    <rPh sb="0" eb="4">
      <t>ザイリュウキカン</t>
    </rPh>
    <phoneticPr fontId="3"/>
  </si>
  <si>
    <t>在留資格2</t>
    <rPh sb="0" eb="4">
      <t>ザイリュウシカク</t>
    </rPh>
    <phoneticPr fontId="3"/>
  </si>
  <si>
    <t>入国目的2</t>
    <rPh sb="0" eb="4">
      <t>ニュウコクモクテキ</t>
    </rPh>
    <phoneticPr fontId="3"/>
  </si>
  <si>
    <t>入国年月日3</t>
    <rPh sb="0" eb="2">
      <t>ニュウコク</t>
    </rPh>
    <rPh sb="2" eb="5">
      <t>ネンガッピ</t>
    </rPh>
    <phoneticPr fontId="3"/>
  </si>
  <si>
    <t>出国年月日3</t>
    <rPh sb="0" eb="2">
      <t>シュッコク</t>
    </rPh>
    <rPh sb="2" eb="5">
      <t>ネンガッピ</t>
    </rPh>
    <phoneticPr fontId="3"/>
  </si>
  <si>
    <t>在留期間3</t>
    <rPh sb="0" eb="4">
      <t>ザイリュウキカン</t>
    </rPh>
    <phoneticPr fontId="3"/>
  </si>
  <si>
    <t>在留資格3</t>
    <rPh sb="0" eb="4">
      <t>ザイリュウシカク</t>
    </rPh>
    <phoneticPr fontId="3"/>
  </si>
  <si>
    <t>入国目的3</t>
    <rPh sb="0" eb="4">
      <t>ニュウコクモクテキ</t>
    </rPh>
    <phoneticPr fontId="3"/>
  </si>
  <si>
    <t>入国年月日4</t>
    <rPh sb="0" eb="2">
      <t>ニュウコク</t>
    </rPh>
    <rPh sb="2" eb="5">
      <t>ネンガッピ</t>
    </rPh>
    <phoneticPr fontId="3"/>
  </si>
  <si>
    <t>出国年月日4</t>
    <rPh sb="0" eb="2">
      <t>シュッコク</t>
    </rPh>
    <rPh sb="2" eb="5">
      <t>ネンガッピ</t>
    </rPh>
    <phoneticPr fontId="3"/>
  </si>
  <si>
    <t>在留期間4</t>
    <rPh sb="0" eb="4">
      <t>ザイリュウキカン</t>
    </rPh>
    <phoneticPr fontId="3"/>
  </si>
  <si>
    <t>在留資格4</t>
    <rPh sb="0" eb="4">
      <t>ザイリュウシカク</t>
    </rPh>
    <phoneticPr fontId="3"/>
  </si>
  <si>
    <t>入国目的4</t>
    <rPh sb="0" eb="4">
      <t>ニュウコクモクテキ</t>
    </rPh>
    <phoneticPr fontId="3"/>
  </si>
  <si>
    <t>本国の家族続柄1</t>
    <rPh sb="0" eb="2">
      <t>ホンゴク</t>
    </rPh>
    <rPh sb="3" eb="5">
      <t>カゾク</t>
    </rPh>
    <rPh sb="5" eb="7">
      <t>ツヅキガラ</t>
    </rPh>
    <phoneticPr fontId="3"/>
  </si>
  <si>
    <t>本国の家族氏名1</t>
    <rPh sb="0" eb="2">
      <t>ホンゴク</t>
    </rPh>
    <rPh sb="3" eb="5">
      <t>カゾク</t>
    </rPh>
    <rPh sb="5" eb="7">
      <t>シメイ</t>
    </rPh>
    <phoneticPr fontId="3"/>
  </si>
  <si>
    <t>本国の家族生年月日1</t>
    <phoneticPr fontId="3"/>
  </si>
  <si>
    <t>本国の家族国籍1</t>
    <rPh sb="0" eb="2">
      <t>ホンゴク</t>
    </rPh>
    <rPh sb="3" eb="5">
      <t>カゾク</t>
    </rPh>
    <rPh sb="5" eb="7">
      <t>コクセキ</t>
    </rPh>
    <phoneticPr fontId="3"/>
  </si>
  <si>
    <t>本国の家族職業1</t>
    <rPh sb="0" eb="2">
      <t>ホンゴク</t>
    </rPh>
    <rPh sb="3" eb="5">
      <t>カゾク</t>
    </rPh>
    <rPh sb="5" eb="7">
      <t>ショクギョウ</t>
    </rPh>
    <phoneticPr fontId="3"/>
  </si>
  <si>
    <t>本国の家族現住所2</t>
    <rPh sb="0" eb="2">
      <t>ホンゴク</t>
    </rPh>
    <rPh sb="3" eb="5">
      <t>カゾク</t>
    </rPh>
    <rPh sb="5" eb="8">
      <t>ゲンジュウショ</t>
    </rPh>
    <phoneticPr fontId="3"/>
  </si>
  <si>
    <t>本国の家族現住所1</t>
    <rPh sb="0" eb="2">
      <t>ホンゴク</t>
    </rPh>
    <rPh sb="3" eb="5">
      <t>カゾク</t>
    </rPh>
    <rPh sb="5" eb="8">
      <t>ゲンジュウショ</t>
    </rPh>
    <phoneticPr fontId="3"/>
  </si>
  <si>
    <t>本国の家族続柄2</t>
    <rPh sb="0" eb="2">
      <t>ホンゴク</t>
    </rPh>
    <rPh sb="3" eb="5">
      <t>カゾク</t>
    </rPh>
    <rPh sb="5" eb="7">
      <t>ツヅキガラ</t>
    </rPh>
    <phoneticPr fontId="3"/>
  </si>
  <si>
    <t>本国の家族氏名2</t>
    <rPh sb="0" eb="2">
      <t>ホンゴク</t>
    </rPh>
    <rPh sb="3" eb="5">
      <t>カゾク</t>
    </rPh>
    <rPh sb="5" eb="7">
      <t>シメイ</t>
    </rPh>
    <phoneticPr fontId="3"/>
  </si>
  <si>
    <t>本国の家族生年月日2</t>
  </si>
  <si>
    <t>本国の家族国籍2</t>
    <rPh sb="0" eb="2">
      <t>ホンゴク</t>
    </rPh>
    <rPh sb="3" eb="5">
      <t>カゾク</t>
    </rPh>
    <rPh sb="5" eb="7">
      <t>コクセキ</t>
    </rPh>
    <phoneticPr fontId="3"/>
  </si>
  <si>
    <t>本国の家族職業2</t>
    <rPh sb="0" eb="2">
      <t>ホンゴク</t>
    </rPh>
    <rPh sb="3" eb="5">
      <t>カゾク</t>
    </rPh>
    <rPh sb="5" eb="7">
      <t>ショクギョウ</t>
    </rPh>
    <phoneticPr fontId="3"/>
  </si>
  <si>
    <t>本国の家族続柄3</t>
    <rPh sb="0" eb="2">
      <t>ホンゴク</t>
    </rPh>
    <rPh sb="3" eb="5">
      <t>カゾク</t>
    </rPh>
    <rPh sb="5" eb="7">
      <t>ツヅキガラ</t>
    </rPh>
    <phoneticPr fontId="3"/>
  </si>
  <si>
    <t>本国の家族氏名3</t>
    <rPh sb="0" eb="2">
      <t>ホンゴク</t>
    </rPh>
    <rPh sb="3" eb="5">
      <t>カゾク</t>
    </rPh>
    <rPh sb="5" eb="7">
      <t>シメイ</t>
    </rPh>
    <phoneticPr fontId="3"/>
  </si>
  <si>
    <t>本国の家族生年月日3</t>
  </si>
  <si>
    <t>本国の家族国籍3</t>
    <rPh sb="0" eb="2">
      <t>ホンゴク</t>
    </rPh>
    <rPh sb="3" eb="5">
      <t>カゾク</t>
    </rPh>
    <rPh sb="5" eb="7">
      <t>コクセキ</t>
    </rPh>
    <phoneticPr fontId="3"/>
  </si>
  <si>
    <t>本国の家族職業3</t>
    <rPh sb="0" eb="2">
      <t>ホンゴク</t>
    </rPh>
    <rPh sb="3" eb="5">
      <t>カゾク</t>
    </rPh>
    <rPh sb="5" eb="7">
      <t>ショクギョウ</t>
    </rPh>
    <phoneticPr fontId="3"/>
  </si>
  <si>
    <t>本国の家族現住所3</t>
    <rPh sb="0" eb="2">
      <t>ホンゴク</t>
    </rPh>
    <rPh sb="3" eb="5">
      <t>カゾク</t>
    </rPh>
    <rPh sb="5" eb="8">
      <t>ゲンジュウショ</t>
    </rPh>
    <phoneticPr fontId="3"/>
  </si>
  <si>
    <t>本国の家族続柄4</t>
    <rPh sb="0" eb="2">
      <t>ホンゴク</t>
    </rPh>
    <rPh sb="3" eb="5">
      <t>カゾク</t>
    </rPh>
    <rPh sb="5" eb="7">
      <t>ツヅキガラ</t>
    </rPh>
    <phoneticPr fontId="3"/>
  </si>
  <si>
    <t>本国の家族氏名4</t>
    <rPh sb="0" eb="2">
      <t>ホンゴク</t>
    </rPh>
    <rPh sb="3" eb="5">
      <t>カゾク</t>
    </rPh>
    <rPh sb="5" eb="7">
      <t>シメイ</t>
    </rPh>
    <phoneticPr fontId="3"/>
  </si>
  <si>
    <t>本国の家族生年月日4</t>
  </si>
  <si>
    <t>本国の家族国籍4</t>
    <rPh sb="0" eb="2">
      <t>ホンゴク</t>
    </rPh>
    <rPh sb="3" eb="5">
      <t>カゾク</t>
    </rPh>
    <rPh sb="5" eb="7">
      <t>コクセキ</t>
    </rPh>
    <phoneticPr fontId="3"/>
  </si>
  <si>
    <t>本国の家族職業4</t>
    <rPh sb="0" eb="2">
      <t>ホンゴク</t>
    </rPh>
    <rPh sb="3" eb="5">
      <t>カゾク</t>
    </rPh>
    <rPh sb="5" eb="7">
      <t>ショクギョウ</t>
    </rPh>
    <phoneticPr fontId="3"/>
  </si>
  <si>
    <t>本国の家族現住所4</t>
    <rPh sb="0" eb="2">
      <t>ホンゴク</t>
    </rPh>
    <rPh sb="3" eb="5">
      <t>カゾク</t>
    </rPh>
    <rPh sb="5" eb="8">
      <t>ゲンジュウショ</t>
    </rPh>
    <phoneticPr fontId="3"/>
  </si>
  <si>
    <t>氏名1</t>
    <rPh sb="0" eb="2">
      <t>シメイ</t>
    </rPh>
    <phoneticPr fontId="15"/>
  </si>
  <si>
    <t>sbr_m_student_family</t>
    <phoneticPr fontId="19" type="noConversion"/>
  </si>
  <si>
    <t>続柄1</t>
    <rPh sb="0" eb="2">
      <t>ツヅキガラ</t>
    </rPh>
    <phoneticPr fontId="15"/>
  </si>
  <si>
    <t>生年月日1</t>
    <rPh sb="0" eb="4">
      <t>セイネンガッピ</t>
    </rPh>
    <phoneticPr fontId="15"/>
  </si>
  <si>
    <t>国籍1</t>
    <rPh sb="0" eb="2">
      <t>コクセキ</t>
    </rPh>
    <phoneticPr fontId="15"/>
  </si>
  <si>
    <t>勤務先名・学校名1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</si>
  <si>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在留カード番号1</t>
    <rPh sb="0" eb="2">
      <t>ザイリュウ</t>
    </rPh>
    <rPh sb="5" eb="7">
      <t>バンゴウ</t>
    </rPh>
    <phoneticPr fontId="15"/>
  </si>
  <si>
    <t>同居予定の有無1</t>
    <rPh sb="0" eb="2">
      <t>ドウキョ</t>
    </rPh>
    <rPh sb="2" eb="4">
      <t>ヨテイ</t>
    </rPh>
    <rPh sb="5" eb="7">
      <t>ウム</t>
    </rPh>
    <phoneticPr fontId="15"/>
  </si>
  <si>
    <t>続柄2</t>
    <rPh sb="0" eb="2">
      <t>ツヅキガラ</t>
    </rPh>
    <phoneticPr fontId="15"/>
  </si>
  <si>
    <t>氏名2</t>
    <rPh sb="0" eb="2">
      <t>シメイ</t>
    </rPh>
    <phoneticPr fontId="15"/>
  </si>
  <si>
    <t>生年月日2</t>
    <rPh sb="0" eb="4">
      <t>セイネンガッピ</t>
    </rPh>
    <phoneticPr fontId="15"/>
  </si>
  <si>
    <t>国籍2</t>
    <rPh sb="0" eb="2">
      <t>コクセキ</t>
    </rPh>
    <phoneticPr fontId="15"/>
  </si>
  <si>
    <t>同居予定の有無2</t>
    <rPh sb="0" eb="2">
      <t>ドウキョ</t>
    </rPh>
    <rPh sb="2" eb="4">
      <t>ヨテイ</t>
    </rPh>
    <rPh sb="5" eb="7">
      <t>ウム</t>
    </rPh>
    <phoneticPr fontId="15"/>
  </si>
  <si>
    <t>勤務先名・学校名2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</si>
  <si>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在留カード番号2</t>
    <rPh sb="0" eb="2">
      <t>ザイリュウ</t>
    </rPh>
    <rPh sb="5" eb="7">
      <t>バンゴウ</t>
    </rPh>
    <phoneticPr fontId="15"/>
  </si>
  <si>
    <t>続柄3</t>
    <rPh sb="0" eb="2">
      <t>ツヅキガラ</t>
    </rPh>
    <phoneticPr fontId="15"/>
  </si>
  <si>
    <t>氏名3</t>
    <rPh sb="0" eb="2">
      <t>シメイ</t>
    </rPh>
    <phoneticPr fontId="15"/>
  </si>
  <si>
    <t>生年月日3</t>
    <rPh sb="0" eb="4">
      <t>セイネンガッピ</t>
    </rPh>
    <phoneticPr fontId="15"/>
  </si>
  <si>
    <t>国籍3</t>
    <rPh sb="0" eb="2">
      <t>コクセキ</t>
    </rPh>
    <phoneticPr fontId="15"/>
  </si>
  <si>
    <t>同居予定の有無3</t>
    <rPh sb="0" eb="2">
      <t>ドウキョ</t>
    </rPh>
    <rPh sb="2" eb="4">
      <t>ヨテイ</t>
    </rPh>
    <rPh sb="5" eb="7">
      <t>ウム</t>
    </rPh>
    <phoneticPr fontId="15"/>
  </si>
  <si>
    <t>勤務先名・学校名3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</si>
  <si>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在留カード番号3</t>
    <rPh sb="0" eb="2">
      <t>ザイリュウ</t>
    </rPh>
    <rPh sb="5" eb="7">
      <t>バンゴウ</t>
    </rPh>
    <phoneticPr fontId="15"/>
  </si>
  <si>
    <t>続柄4</t>
    <rPh sb="0" eb="2">
      <t>ツヅキガラ</t>
    </rPh>
    <phoneticPr fontId="15"/>
  </si>
  <si>
    <t>氏名4</t>
    <rPh sb="0" eb="2">
      <t>シメイ</t>
    </rPh>
    <phoneticPr fontId="15"/>
  </si>
  <si>
    <t>生年月日4</t>
    <rPh sb="0" eb="4">
      <t>セイネンガッピ</t>
    </rPh>
    <phoneticPr fontId="15"/>
  </si>
  <si>
    <t>国籍4</t>
    <rPh sb="0" eb="2">
      <t>コクセキ</t>
    </rPh>
    <phoneticPr fontId="15"/>
  </si>
  <si>
    <t>同居予定の有無4</t>
    <rPh sb="0" eb="2">
      <t>ドウキョ</t>
    </rPh>
    <rPh sb="2" eb="4">
      <t>ヨテイ</t>
    </rPh>
    <rPh sb="5" eb="7">
      <t>ウム</t>
    </rPh>
    <phoneticPr fontId="15"/>
  </si>
  <si>
    <t>勤務先名・学校名4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</si>
  <si>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在留カード番号4</t>
    <rPh sb="0" eb="2">
      <t>ザイリュウ</t>
    </rPh>
    <rPh sb="5" eb="7">
      <t>バンゴウ</t>
    </rPh>
    <phoneticPr fontId="15"/>
  </si>
  <si>
    <t>修学年数</t>
    <rPh sb="0" eb="4">
      <t>シュウガクネンスウ</t>
    </rPh>
    <phoneticPr fontId="3"/>
  </si>
  <si>
    <t>学校種別1</t>
    <rPh sb="0" eb="4">
      <t>ガッコウシュベツ</t>
    </rPh>
    <phoneticPr fontId="3"/>
  </si>
  <si>
    <t>所在地1</t>
    <rPh sb="0" eb="3">
      <t>ショザイチ</t>
    </rPh>
    <phoneticPr fontId="3"/>
  </si>
  <si>
    <t>入学年月1</t>
    <rPh sb="0" eb="4">
      <t>ニュウガクネンゲツ</t>
    </rPh>
    <phoneticPr fontId="3"/>
  </si>
  <si>
    <t>卒業年月1</t>
    <rPh sb="0" eb="4">
      <t>ソツギョウネンゲツ</t>
    </rPh>
    <phoneticPr fontId="3"/>
  </si>
  <si>
    <t>学校種別2</t>
    <rPh sb="0" eb="4">
      <t>ガッコウシュベツ</t>
    </rPh>
    <phoneticPr fontId="3"/>
  </si>
  <si>
    <t>所在地2</t>
    <rPh sb="0" eb="3">
      <t>ショザイチ</t>
    </rPh>
    <phoneticPr fontId="3"/>
  </si>
  <si>
    <t>入学年月2</t>
    <rPh sb="0" eb="4">
      <t>ニュウガクネンゲツ</t>
    </rPh>
    <phoneticPr fontId="3"/>
  </si>
  <si>
    <t>卒業年月2</t>
    <rPh sb="0" eb="4">
      <t>ソツギョウネンゲツ</t>
    </rPh>
    <phoneticPr fontId="3"/>
  </si>
  <si>
    <t>学校種別3</t>
    <rPh sb="0" eb="4">
      <t>ガッコウシュベツ</t>
    </rPh>
    <phoneticPr fontId="3"/>
  </si>
  <si>
    <t>所在地3</t>
    <rPh sb="0" eb="3">
      <t>ショザイチ</t>
    </rPh>
    <phoneticPr fontId="3"/>
  </si>
  <si>
    <t>入学年月3</t>
    <rPh sb="0" eb="4">
      <t>ニュウガクネンゲツ</t>
    </rPh>
    <phoneticPr fontId="3"/>
  </si>
  <si>
    <t>卒業年月3</t>
    <rPh sb="0" eb="4">
      <t>ソツギョウネンゲツ</t>
    </rPh>
    <phoneticPr fontId="3"/>
  </si>
  <si>
    <t>学校種別4</t>
    <rPh sb="0" eb="4">
      <t>ガッコウシュベツ</t>
    </rPh>
    <phoneticPr fontId="3"/>
  </si>
  <si>
    <t>所在地4</t>
    <rPh sb="0" eb="3">
      <t>ショザイチ</t>
    </rPh>
    <phoneticPr fontId="3"/>
  </si>
  <si>
    <t>入学年月4</t>
    <rPh sb="0" eb="4">
      <t>ニュウガクネンゲツ</t>
    </rPh>
    <phoneticPr fontId="3"/>
  </si>
  <si>
    <t>卒業年月4</t>
    <rPh sb="0" eb="4">
      <t>ソツギョウネンゲツ</t>
    </rPh>
    <phoneticPr fontId="3"/>
  </si>
  <si>
    <t>学校種別5</t>
    <rPh sb="0" eb="4">
      <t>ガッコウシュベツ</t>
    </rPh>
    <phoneticPr fontId="3"/>
  </si>
  <si>
    <t>所在地5</t>
    <rPh sb="0" eb="3">
      <t>ショザイチ</t>
    </rPh>
    <phoneticPr fontId="3"/>
  </si>
  <si>
    <t>入学年月5</t>
    <rPh sb="0" eb="4">
      <t>ニュウガクネンゲツ</t>
    </rPh>
    <phoneticPr fontId="3"/>
  </si>
  <si>
    <t>卒業年月5</t>
    <rPh sb="0" eb="4">
      <t>ソツギョウネンゲツ</t>
    </rPh>
    <phoneticPr fontId="3"/>
  </si>
  <si>
    <t>会社・事業所名1</t>
    <rPh sb="0" eb="2">
      <t>カイシャ</t>
    </rPh>
    <rPh sb="3" eb="7">
      <t>ジギョウショメイ</t>
    </rPh>
    <phoneticPr fontId="3"/>
  </si>
  <si>
    <t>職種1</t>
    <rPh sb="0" eb="2">
      <t>ショクシュ</t>
    </rPh>
    <phoneticPr fontId="3"/>
  </si>
  <si>
    <t>就業年月1</t>
    <rPh sb="0" eb="4">
      <t>シュウギョウネンゲツ</t>
    </rPh>
    <phoneticPr fontId="3"/>
  </si>
  <si>
    <t>退職年月1</t>
    <rPh sb="0" eb="4">
      <t>タイショクネンゲツ</t>
    </rPh>
    <phoneticPr fontId="3"/>
  </si>
  <si>
    <t>sbr_m_student_before_admission_work_history</t>
    <phoneticPr fontId="3"/>
  </si>
  <si>
    <t>会社・事業所名2</t>
    <rPh sb="0" eb="2">
      <t>カイシャ</t>
    </rPh>
    <rPh sb="3" eb="7">
      <t>ジギョウショメイ</t>
    </rPh>
    <phoneticPr fontId="3"/>
  </si>
  <si>
    <t>職種2</t>
    <rPh sb="0" eb="2">
      <t>ショクシュ</t>
    </rPh>
    <phoneticPr fontId="3"/>
  </si>
  <si>
    <t>就業年月2</t>
    <rPh sb="0" eb="4">
      <t>シュウギョウネンゲツ</t>
    </rPh>
    <phoneticPr fontId="3"/>
  </si>
  <si>
    <t>退職年月2</t>
    <rPh sb="0" eb="4">
      <t>タイショクネンゲツ</t>
    </rPh>
    <phoneticPr fontId="3"/>
  </si>
  <si>
    <t>会社・事業所名3</t>
    <rPh sb="0" eb="2">
      <t>カイシャ</t>
    </rPh>
    <rPh sb="3" eb="7">
      <t>ジギョウショメイ</t>
    </rPh>
    <phoneticPr fontId="3"/>
  </si>
  <si>
    <t>職種3</t>
    <rPh sb="0" eb="2">
      <t>ショクシュ</t>
    </rPh>
    <phoneticPr fontId="3"/>
  </si>
  <si>
    <t>就業年月3</t>
    <rPh sb="0" eb="4">
      <t>シュウギョウネンゲツ</t>
    </rPh>
    <phoneticPr fontId="3"/>
  </si>
  <si>
    <t>退職年月3</t>
    <rPh sb="0" eb="4">
      <t>タイショクネンゲツ</t>
    </rPh>
    <phoneticPr fontId="3"/>
  </si>
  <si>
    <t>既学習時間(1週間)1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</si>
  <si>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既学習時間(合計)1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</si>
  <si>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既学習時間(1週間)2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</si>
  <si>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既学習時間(合計)2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</si>
  <si>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sbr_m_student_japanese_ability</t>
    <phoneticPr fontId="3"/>
  </si>
  <si>
    <t>japanese_education_1_organization</t>
    <phoneticPr fontId="3"/>
  </si>
  <si>
    <t>japanese_education_1_start_year</t>
    <phoneticPr fontId="3"/>
  </si>
  <si>
    <t>学習機関開始年1</t>
    <rPh sb="0" eb="4">
      <t>ガクシュウキカン</t>
    </rPh>
    <rPh sb="4" eb="7">
      <t>カイシネン</t>
    </rPh>
    <phoneticPr fontId="3"/>
  </si>
  <si>
    <t>学習機関開始年2</t>
    <rPh sb="0" eb="4">
      <t>ガクシュウキカン</t>
    </rPh>
    <rPh sb="4" eb="7">
      <t>カイシネン</t>
    </rPh>
    <phoneticPr fontId="3"/>
  </si>
  <si>
    <t>学習機関開始月1</t>
    <rPh sb="0" eb="4">
      <t>ガクシュウキカン</t>
    </rPh>
    <rPh sb="4" eb="6">
      <t>カイシ</t>
    </rPh>
    <rPh sb="6" eb="7">
      <t>ツキ</t>
    </rPh>
    <phoneticPr fontId="3"/>
  </si>
  <si>
    <t>学習機関終了年1</t>
    <rPh sb="0" eb="4">
      <t>ガクシュウキカン</t>
    </rPh>
    <rPh sb="4" eb="7">
      <t>シュウリョウネン</t>
    </rPh>
    <phoneticPr fontId="3"/>
  </si>
  <si>
    <t>学習機関終了年2</t>
    <rPh sb="0" eb="4">
      <t>ガクシュウキカン</t>
    </rPh>
    <rPh sb="4" eb="7">
      <t>シュウリョウネン</t>
    </rPh>
    <phoneticPr fontId="3"/>
  </si>
  <si>
    <t>学習機関開始月2</t>
    <rPh sb="0" eb="4">
      <t>ガクシュウキカン</t>
    </rPh>
    <rPh sb="4" eb="6">
      <t>カイシ</t>
    </rPh>
    <rPh sb="6" eb="7">
      <t>ツキ</t>
    </rPh>
    <phoneticPr fontId="3"/>
  </si>
  <si>
    <t>学習機関終了月2</t>
    <rPh sb="0" eb="4">
      <t>ガクシュウキカン</t>
    </rPh>
    <rPh sb="4" eb="6">
      <t>シュウリョウ</t>
    </rPh>
    <rPh sb="6" eb="7">
      <t>ツキ</t>
    </rPh>
    <phoneticPr fontId="3"/>
  </si>
  <si>
    <t>japanese_education_1_start_month</t>
    <phoneticPr fontId="3"/>
  </si>
  <si>
    <t>japanese_education_1_end_year</t>
    <phoneticPr fontId="3"/>
  </si>
  <si>
    <t>japanese_education_1_end_month</t>
    <phoneticPr fontId="3"/>
  </si>
  <si>
    <t>japanese_education_1_study_time_text</t>
    <phoneticPr fontId="3"/>
  </si>
  <si>
    <t>japanese_education_2_organization</t>
  </si>
  <si>
    <t>japanese_education_2_start_year</t>
  </si>
  <si>
    <t>japanese_education_2_start_month</t>
  </si>
  <si>
    <t>japanese_education_2_end_year</t>
  </si>
  <si>
    <t>japanese_education_2_end_month</t>
  </si>
  <si>
    <t>japanese_education_2_study_time_text</t>
  </si>
  <si>
    <t>試験の種類1</t>
    <rPh sb="0" eb="2">
      <t>シケン</t>
    </rPh>
    <rPh sb="3" eb="5">
      <t>シュルイ</t>
    </rPh>
    <phoneticPr fontId="3"/>
  </si>
  <si>
    <t>レベル1</t>
    <phoneticPr fontId="3"/>
  </si>
  <si>
    <t>受験年月1</t>
    <rPh sb="0" eb="4">
      <t>ジュケンネンゲツ</t>
    </rPh>
    <phoneticPr fontId="3"/>
  </si>
  <si>
    <t>合否1</t>
    <rPh sb="0" eb="2">
      <t>ゴウヒ</t>
    </rPh>
    <phoneticPr fontId="3"/>
  </si>
  <si>
    <t>sbr_t_student_before_admission_japanese_examination_history</t>
    <phoneticPr fontId="3"/>
  </si>
  <si>
    <t>japanese_examination_level</t>
    <phoneticPr fontId="3"/>
  </si>
  <si>
    <t>japanese_examination_history_code</t>
    <phoneticPr fontId="3"/>
  </si>
  <si>
    <t>japanese_examination_date</t>
    <phoneticPr fontId="3"/>
  </si>
  <si>
    <t>japanese_examination_pass_or_fail</t>
    <phoneticPr fontId="3"/>
  </si>
  <si>
    <t>試験の種類2</t>
    <rPh sb="0" eb="2">
      <t>シケン</t>
    </rPh>
    <rPh sb="3" eb="5">
      <t>シュルイ</t>
    </rPh>
    <phoneticPr fontId="3"/>
  </si>
  <si>
    <t>レベル2</t>
  </si>
  <si>
    <t>受験年月2</t>
    <rPh sb="0" eb="4">
      <t>ジュケンネンゲツ</t>
    </rPh>
    <phoneticPr fontId="3"/>
  </si>
  <si>
    <t>合否2</t>
    <rPh sb="0" eb="2">
      <t>ゴウヒ</t>
    </rPh>
    <phoneticPr fontId="3"/>
  </si>
  <si>
    <t>criminal_flag</t>
    <phoneticPr fontId="3"/>
  </si>
  <si>
    <t>criminal_detail</t>
    <phoneticPr fontId="3"/>
  </si>
  <si>
    <t>犯罪処分の有無</t>
    <phoneticPr fontId="3"/>
  </si>
  <si>
    <t>犯罪処分の理由</t>
    <rPh sb="5" eb="7">
      <t>リユウ</t>
    </rPh>
    <phoneticPr fontId="3"/>
  </si>
  <si>
    <t>兵役の期間</t>
    <rPh sb="0" eb="2">
      <t>ヘイエキ</t>
    </rPh>
    <rPh sb="3" eb="5">
      <t>キカン</t>
    </rPh>
    <phoneticPr fontId="3"/>
  </si>
  <si>
    <t>student_after_graduation_plan</t>
    <phoneticPr fontId="3"/>
  </si>
  <si>
    <t>卒業後の予定</t>
    <rPh sb="0" eb="3">
      <t>ソツギョウゴ</t>
    </rPh>
    <rPh sb="4" eb="6">
      <t>ヨテイ</t>
    </rPh>
    <phoneticPr fontId="3"/>
  </si>
  <si>
    <t>進学区分</t>
    <rPh sb="0" eb="4">
      <t>シンガククブン</t>
    </rPh>
    <phoneticPr fontId="3"/>
  </si>
  <si>
    <t>卒業後の予定(その他)</t>
    <rPh sb="0" eb="3">
      <t>ソツギョウゴ</t>
    </rPh>
    <rPh sb="4" eb="6">
      <t>ヨテイ</t>
    </rPh>
    <rPh sb="9" eb="10">
      <t>タ</t>
    </rPh>
    <phoneticPr fontId="3"/>
  </si>
  <si>
    <t>sbr_m_student</t>
    <phoneticPr fontId="3"/>
  </si>
  <si>
    <t>student_after_graduation_plan_other</t>
    <phoneticPr fontId="3"/>
  </si>
  <si>
    <t>学生寮申込みの有無</t>
    <rPh sb="0" eb="3">
      <t>ガクセイリョウ</t>
    </rPh>
    <rPh sb="3" eb="5">
      <t>モウシコ</t>
    </rPh>
    <rPh sb="7" eb="9">
      <t>ウム</t>
    </rPh>
    <phoneticPr fontId="3"/>
  </si>
  <si>
    <t>2人部屋の有無</t>
    <rPh sb="1" eb="4">
      <t>ニンベヤ</t>
    </rPh>
    <rPh sb="5" eb="7">
      <t>ウム</t>
    </rPh>
    <phoneticPr fontId="3"/>
  </si>
  <si>
    <t>同居人氏名</t>
    <rPh sb="0" eb="5">
      <t>ドウキョニンシメイ</t>
    </rPh>
    <phoneticPr fontId="3"/>
  </si>
  <si>
    <t>電話番号</t>
    <phoneticPr fontId="3"/>
  </si>
  <si>
    <t>住所</t>
    <rPh sb="0" eb="2">
      <t>ジュウショ</t>
    </rPh>
    <phoneticPr fontId="3"/>
  </si>
  <si>
    <t>関係</t>
    <rPh sb="0" eb="2">
      <t>カンケイ</t>
    </rPh>
    <phoneticPr fontId="3"/>
  </si>
  <si>
    <t>入学学期</t>
    <rPh sb="0" eb="2">
      <t>ニュウガク</t>
    </rPh>
    <rPh sb="2" eb="4">
      <t>ガッキ</t>
    </rPh>
    <phoneticPr fontId="3"/>
  </si>
  <si>
    <t>選択コース</t>
    <rPh sb="0" eb="2">
      <t>センタク</t>
    </rPh>
    <phoneticPr fontId="3"/>
  </si>
  <si>
    <t>student_admission_academic_term</t>
    <phoneticPr fontId="3"/>
  </si>
  <si>
    <t>滞在予定期間(から)</t>
    <rPh sb="0" eb="2">
      <t>タイザイ</t>
    </rPh>
    <rPh sb="2" eb="4">
      <t>ヨテイ</t>
    </rPh>
    <rPh sb="4" eb="6">
      <t>キカン</t>
    </rPh>
    <phoneticPr fontId="15"/>
  </si>
  <si>
    <t>滞在予定期間(まで)</t>
    <rPh sb="0" eb="2">
      <t>タイザイ</t>
    </rPh>
    <rPh sb="2" eb="4">
      <t>ヨテイ</t>
    </rPh>
    <rPh sb="4" eb="6">
      <t>キカン</t>
    </rPh>
    <phoneticPr fontId="15"/>
  </si>
  <si>
    <t>同伴者の有無</t>
    <rPh sb="0" eb="3">
      <t>ドウハンシャ</t>
    </rPh>
    <rPh sb="4" eb="6">
      <t>ウム</t>
    </rPh>
    <phoneticPr fontId="3"/>
  </si>
  <si>
    <t>accompanying_person_flag</t>
    <phoneticPr fontId="3"/>
  </si>
  <si>
    <t>退去強制又は出国命令による出国の有無</t>
    <phoneticPr fontId="3"/>
  </si>
  <si>
    <t>deportation_flag</t>
    <phoneticPr fontId="3"/>
  </si>
  <si>
    <t>deportation_times</t>
    <phoneticPr fontId="3"/>
  </si>
  <si>
    <t>deportation_date</t>
    <phoneticPr fontId="3"/>
  </si>
  <si>
    <t>退去強制または出国命令による出国の回数</t>
    <phoneticPr fontId="3"/>
  </si>
  <si>
    <t>直近の送還歴</t>
    <phoneticPr fontId="3"/>
  </si>
  <si>
    <t>修学理由</t>
    <rPh sb="0" eb="2">
      <t>シュウガク</t>
    </rPh>
    <rPh sb="2" eb="4">
      <t>リユウ</t>
    </rPh>
    <phoneticPr fontId="3"/>
  </si>
  <si>
    <t>無</t>
    <rPh sb="0" eb="1">
      <t>ナシ</t>
    </rPh>
    <phoneticPr fontId="3"/>
  </si>
  <si>
    <t>無
Single</t>
    <rPh sb="0" eb="1">
      <t>ナシ</t>
    </rPh>
    <phoneticPr fontId="3"/>
  </si>
  <si>
    <t>有
Married</t>
    <phoneticPr fontId="3"/>
  </si>
  <si>
    <t>女
Female</t>
    <rPh sb="0" eb="1">
      <t>オンナ</t>
    </rPh>
    <phoneticPr fontId="3"/>
  </si>
  <si>
    <t>男
Male</t>
    <rPh sb="0" eb="1">
      <t>オトコ</t>
    </rPh>
    <phoneticPr fontId="3"/>
  </si>
  <si>
    <t>留学準備中</t>
    <phoneticPr fontId="3"/>
  </si>
  <si>
    <t>）</t>
    <phoneticPr fontId="3"/>
  </si>
  <si>
    <t>在職（職業：</t>
    <phoneticPr fontId="3"/>
  </si>
  <si>
    <t>学生</t>
    <rPh sb="0" eb="2">
      <t>ガクセイ</t>
    </rPh>
    <phoneticPr fontId="3"/>
  </si>
  <si>
    <t>Student</t>
    <phoneticPr fontId="3"/>
  </si>
  <si>
    <t>Preparing to come to Japan</t>
    <phoneticPr fontId="3"/>
  </si>
  <si>
    <t>others</t>
    <phoneticPr fontId="3"/>
  </si>
  <si>
    <t>Working full-time (Occupation:　　　)</t>
    <phoneticPr fontId="3"/>
  </si>
  <si>
    <t>有
 Yes</t>
    <phoneticPr fontId="3"/>
  </si>
  <si>
    <t>無
No</t>
    <phoneticPr fontId="3"/>
  </si>
  <si>
    <t xml:space="preserve"> 有
 Yes</t>
    <phoneticPr fontId="3"/>
  </si>
  <si>
    <t>学校名
Name of school</t>
    <phoneticPr fontId="3"/>
  </si>
  <si>
    <t>学校区分
Grade</t>
    <rPh sb="0" eb="2">
      <t>ガッコウ</t>
    </rPh>
    <rPh sb="2" eb="4">
      <t>クブン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</si>
  <si>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</si>
  <si>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</si>
  <si>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3"/>
  </si>
  <si>
    <t>Withdraw</t>
    <phoneticPr fontId="3"/>
  </si>
  <si>
    <t>Temporary absence</t>
    <phoneticPr fontId="3"/>
  </si>
  <si>
    <t>In school</t>
    <phoneticPr fontId="3"/>
  </si>
  <si>
    <t>Intended to graduate</t>
    <phoneticPr fontId="3"/>
  </si>
  <si>
    <t>Graduated</t>
    <phoneticPr fontId="3"/>
  </si>
  <si>
    <t>退学</t>
    <phoneticPr fontId="3"/>
  </si>
  <si>
    <t xml:space="preserve">休学 </t>
    <phoneticPr fontId="3"/>
  </si>
  <si>
    <t>在学中</t>
    <phoneticPr fontId="3"/>
  </si>
  <si>
    <t>卒業見込</t>
    <phoneticPr fontId="3"/>
  </si>
  <si>
    <t>卒業</t>
    <phoneticPr fontId="3"/>
  </si>
  <si>
    <t xml:space="preserve">Fail </t>
    <phoneticPr fontId="3"/>
  </si>
  <si>
    <t>不合格</t>
    <phoneticPr fontId="3"/>
  </si>
  <si>
    <t>Pass</t>
    <phoneticPr fontId="3"/>
  </si>
  <si>
    <t>合格</t>
    <phoneticPr fontId="3"/>
  </si>
  <si>
    <t>Detail</t>
    <phoneticPr fontId="3"/>
  </si>
  <si>
    <t>具体内容：</t>
    <phoneticPr fontId="3"/>
  </si>
  <si>
    <t>Yes</t>
    <phoneticPr fontId="3"/>
  </si>
  <si>
    <t>有</t>
    <phoneticPr fontId="3"/>
  </si>
  <si>
    <t>No</t>
    <phoneticPr fontId="3"/>
  </si>
  <si>
    <t>無</t>
    <phoneticPr fontId="3"/>
  </si>
  <si>
    <t>Period:</t>
    <phoneticPr fontId="3"/>
  </si>
  <si>
    <t>期間：</t>
    <phoneticPr fontId="3"/>
  </si>
  <si>
    <t>Graduated university</t>
    <phoneticPr fontId="3"/>
  </si>
  <si>
    <t>University</t>
    <phoneticPr fontId="3"/>
  </si>
  <si>
    <t xml:space="preserve">Vocational school </t>
    <phoneticPr fontId="3"/>
  </si>
  <si>
    <t>Others</t>
    <phoneticPr fontId="3"/>
  </si>
  <si>
    <t>大学院</t>
    <phoneticPr fontId="3"/>
  </si>
  <si>
    <t>大学</t>
    <phoneticPr fontId="3"/>
  </si>
  <si>
    <t>専門学校</t>
    <phoneticPr fontId="3"/>
  </si>
  <si>
    <t>Enter school of higher educaton in Japan</t>
    <phoneticPr fontId="3"/>
  </si>
  <si>
    <t>日本での進学</t>
    <phoneticPr fontId="3"/>
  </si>
  <si>
    <t>Find work in Japan</t>
    <phoneticPr fontId="3"/>
  </si>
  <si>
    <t>日本での就職</t>
    <phoneticPr fontId="3"/>
  </si>
  <si>
    <t>Return to home country</t>
    <phoneticPr fontId="3"/>
  </si>
  <si>
    <t>帰国</t>
    <phoneticPr fontId="3"/>
  </si>
  <si>
    <t>その他</t>
    <phoneticPr fontId="3"/>
  </si>
  <si>
    <t>Double room</t>
    <phoneticPr fontId="3"/>
  </si>
  <si>
    <t>2人部屋</t>
    <phoneticPr fontId="3"/>
  </si>
  <si>
    <t>はい</t>
    <phoneticPr fontId="3"/>
  </si>
  <si>
    <t>いいえ</t>
    <phoneticPr fontId="3"/>
  </si>
  <si>
    <t>10月入学　Enter in October</t>
    <phoneticPr fontId="3"/>
  </si>
  <si>
    <t>4月入学　Enter in April</t>
    <phoneticPr fontId="3"/>
  </si>
  <si>
    <t>進学1.5年コース　College-preparatory 1.5-year Course</t>
    <phoneticPr fontId="3"/>
  </si>
  <si>
    <t>進学1年コース　College-preparatory 1-year Course</t>
    <phoneticPr fontId="3"/>
  </si>
  <si>
    <t>有</t>
    <rPh sb="0" eb="1">
      <t>アリ</t>
    </rPh>
    <phoneticPr fontId="3"/>
  </si>
  <si>
    <t>The latest departure by deportation</t>
    <phoneticPr fontId="3"/>
  </si>
  <si>
    <t>Year</t>
    <phoneticPr fontId="3"/>
  </si>
  <si>
    <t>Month</t>
    <phoneticPr fontId="3"/>
  </si>
  <si>
    <t>Day</t>
    <phoneticPr fontId="3"/>
  </si>
  <si>
    <t>Times</t>
    <phoneticPr fontId="3"/>
  </si>
  <si>
    <t xml:space="preserve"> 回数：</t>
    <phoneticPr fontId="3"/>
  </si>
  <si>
    <t>直近の送還歴：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</si>
  <si>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</si>
  <si>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</si>
  <si>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</si>
  <si>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その他(</t>
    <phoneticPr fontId="3"/>
  </si>
  <si>
    <t>)</t>
    <phoneticPr fontId="3"/>
  </si>
  <si>
    <t>取得(</t>
    <phoneticPr fontId="3"/>
  </si>
  <si>
    <t>回)</t>
    <phoneticPr fontId="3"/>
  </si>
  <si>
    <t xml:space="preserve">取下げ(     </t>
    <phoneticPr fontId="3"/>
  </si>
  <si>
    <t xml:space="preserve">不交付(     </t>
    <phoneticPr fontId="3"/>
  </si>
  <si>
    <t xml:space="preserve">回) </t>
    <phoneticPr fontId="3"/>
  </si>
  <si>
    <t>Reject/times</t>
    <phoneticPr fontId="3"/>
  </si>
  <si>
    <t>Withdraw/times</t>
    <phoneticPr fontId="3"/>
  </si>
  <si>
    <t>Acquired/times</t>
    <phoneticPr fontId="3"/>
  </si>
  <si>
    <t>有 Yes</t>
    <phoneticPr fontId="3"/>
  </si>
  <si>
    <t>無 No</t>
    <phoneticPr fontId="3"/>
  </si>
  <si>
    <t>国籍</t>
    <rPh sb="0" eb="2">
      <t>コクセキ</t>
    </rPh>
    <phoneticPr fontId="3"/>
  </si>
  <si>
    <t>学校区分</t>
    <rPh sb="0" eb="4">
      <t>ガッコウクブン</t>
    </rPh>
    <phoneticPr fontId="3"/>
  </si>
  <si>
    <t>日本</t>
  </si>
  <si>
    <t>オーストラリア</t>
  </si>
  <si>
    <t>イタリア</t>
  </si>
  <si>
    <t>ドイツ</t>
  </si>
  <si>
    <t>ブラジル</t>
  </si>
  <si>
    <t>エジプト</t>
  </si>
  <si>
    <t>ロシア連邦</t>
  </si>
  <si>
    <t>フランス</t>
  </si>
  <si>
    <t>台湾</t>
  </si>
  <si>
    <t>カナダ</t>
  </si>
  <si>
    <t>アイスランド</t>
  </si>
  <si>
    <t>マレーシア</t>
  </si>
  <si>
    <t>タイ</t>
  </si>
  <si>
    <t>イギリス</t>
  </si>
  <si>
    <t>デンマーク</t>
  </si>
  <si>
    <t>トルコ</t>
  </si>
  <si>
    <t>メキシコ</t>
  </si>
  <si>
    <t>ギリシャ</t>
  </si>
  <si>
    <t>ペルー</t>
  </si>
  <si>
    <t>インド</t>
  </si>
  <si>
    <t>クロアチア</t>
  </si>
  <si>
    <t>韓国</t>
  </si>
  <si>
    <t>中国</t>
  </si>
  <si>
    <t>モンゴル</t>
  </si>
  <si>
    <t>ノルウェー</t>
  </si>
  <si>
    <t>スーダン</t>
  </si>
  <si>
    <t>南アフリカ</t>
  </si>
  <si>
    <t>フィリピン</t>
  </si>
  <si>
    <t>ベトナム</t>
  </si>
  <si>
    <t>インドネシア</t>
  </si>
  <si>
    <t>バングラデシュ</t>
  </si>
  <si>
    <t>ネパール</t>
  </si>
  <si>
    <t>ウガンダ</t>
  </si>
  <si>
    <t>スリランカ</t>
  </si>
  <si>
    <t>ブルネイ・ダルサラーム</t>
  </si>
  <si>
    <t>ミャンマー</t>
  </si>
  <si>
    <t>スイス</t>
  </si>
  <si>
    <t>ナイジェリア</t>
  </si>
  <si>
    <t>アメリカ合衆国</t>
  </si>
  <si>
    <t>香港</t>
  </si>
  <si>
    <t>大学院（博士）</t>
    <rPh sb="0" eb="3">
      <t>ダイガクイン</t>
    </rPh>
    <rPh sb="4" eb="6">
      <t>ハクシ</t>
    </rPh>
    <phoneticPr fontId="3"/>
  </si>
  <si>
    <t>大学院（修士）</t>
    <rPh sb="0" eb="3">
      <t>ダイガクイン</t>
    </rPh>
    <rPh sb="4" eb="6">
      <t>シュウシ</t>
    </rPh>
    <phoneticPr fontId="3"/>
  </si>
  <si>
    <t>大学</t>
    <rPh sb="0" eb="2">
      <t>ダイガク</t>
    </rPh>
    <phoneticPr fontId="3"/>
  </si>
  <si>
    <t>大学（3年制）</t>
    <rPh sb="0" eb="2">
      <t>ダイガク</t>
    </rPh>
    <rPh sb="4" eb="6">
      <t>ネンセイ</t>
    </rPh>
    <phoneticPr fontId="3"/>
  </si>
  <si>
    <t>短期大学</t>
    <rPh sb="0" eb="4">
      <t>タンキダイガク</t>
    </rPh>
    <phoneticPr fontId="3"/>
  </si>
  <si>
    <t>日本語能力試験</t>
    <rPh sb="0" eb="7">
      <t>ニホンゴノウリョクシケン</t>
    </rPh>
    <phoneticPr fontId="3"/>
  </si>
  <si>
    <t>JLPT</t>
    <phoneticPr fontId="3"/>
  </si>
  <si>
    <t>EJU</t>
    <phoneticPr fontId="3"/>
  </si>
  <si>
    <t>NAT-TEST</t>
    <phoneticPr fontId="3"/>
  </si>
  <si>
    <t>介護福祉士国家試験</t>
    <phoneticPr fontId="3"/>
  </si>
  <si>
    <t>BJTビジネス日本語能力テスト</t>
    <phoneticPr fontId="3"/>
  </si>
  <si>
    <t>JLCT</t>
    <phoneticPr fontId="20"/>
  </si>
  <si>
    <t>STBJ</t>
    <phoneticPr fontId="20"/>
  </si>
  <si>
    <t>J.TEST</t>
    <phoneticPr fontId="20"/>
  </si>
  <si>
    <t>J-cert</t>
    <phoneticPr fontId="20"/>
  </si>
  <si>
    <t>TOPJ</t>
    <phoneticPr fontId="20"/>
  </si>
  <si>
    <t>JCT1</t>
    <phoneticPr fontId="20"/>
  </si>
  <si>
    <t>BJ1</t>
    <phoneticPr fontId="20"/>
  </si>
  <si>
    <t>特A級</t>
    <rPh sb="0" eb="1">
      <t>トク</t>
    </rPh>
    <rPh sb="2" eb="3">
      <t>キュウ</t>
    </rPh>
    <phoneticPr fontId="20"/>
  </si>
  <si>
    <t>マスター級</t>
    <rPh sb="4" eb="5">
      <t>キュウ</t>
    </rPh>
    <phoneticPr fontId="20"/>
  </si>
  <si>
    <t>上級A</t>
    <rPh sb="0" eb="2">
      <t>ジョウキュウ</t>
    </rPh>
    <phoneticPr fontId="20"/>
  </si>
  <si>
    <t>JCT2</t>
    <phoneticPr fontId="20"/>
  </si>
  <si>
    <t>BJ2</t>
    <phoneticPr fontId="20"/>
  </si>
  <si>
    <t>A級</t>
    <rPh sb="1" eb="2">
      <t>キュウ</t>
    </rPh>
    <phoneticPr fontId="20"/>
  </si>
  <si>
    <t>上級</t>
    <rPh sb="0" eb="2">
      <t>ジョウキュウ</t>
    </rPh>
    <phoneticPr fontId="20"/>
  </si>
  <si>
    <t>上級B</t>
    <rPh sb="0" eb="2">
      <t>ジョウキュウ</t>
    </rPh>
    <phoneticPr fontId="20"/>
  </si>
  <si>
    <t>JCT3</t>
  </si>
  <si>
    <t>BJ3</t>
  </si>
  <si>
    <t>準A級</t>
    <rPh sb="0" eb="1">
      <t>ジュン</t>
    </rPh>
    <rPh sb="2" eb="3">
      <t>キュウ</t>
    </rPh>
    <phoneticPr fontId="20"/>
  </si>
  <si>
    <t>準上級</t>
    <rPh sb="0" eb="3">
      <t>ジュンジョウキュウ</t>
    </rPh>
    <phoneticPr fontId="20"/>
  </si>
  <si>
    <t>上級C</t>
    <rPh sb="0" eb="2">
      <t>ジョウキュウ</t>
    </rPh>
    <phoneticPr fontId="20"/>
  </si>
  <si>
    <t>JCT4</t>
  </si>
  <si>
    <t>BJ4</t>
  </si>
  <si>
    <t>B級</t>
    <rPh sb="1" eb="2">
      <t>キュウ</t>
    </rPh>
    <phoneticPr fontId="20"/>
  </si>
  <si>
    <t>中級</t>
    <rPh sb="0" eb="2">
      <t>チュウキュウ</t>
    </rPh>
    <phoneticPr fontId="20"/>
  </si>
  <si>
    <t>中級A</t>
    <rPh sb="0" eb="2">
      <t>チュウキュウ</t>
    </rPh>
    <phoneticPr fontId="20"/>
  </si>
  <si>
    <t>JCT5</t>
  </si>
  <si>
    <t>BJ5</t>
  </si>
  <si>
    <t>C級</t>
    <rPh sb="1" eb="2">
      <t>キュウ</t>
    </rPh>
    <phoneticPr fontId="20"/>
  </si>
  <si>
    <t>準中級</t>
    <rPh sb="0" eb="3">
      <t>ジュンチュウキュウ</t>
    </rPh>
    <phoneticPr fontId="20"/>
  </si>
  <si>
    <t>中級B</t>
    <rPh sb="0" eb="2">
      <t>チュウキュウ</t>
    </rPh>
    <phoneticPr fontId="20"/>
  </si>
  <si>
    <t>D級</t>
    <rPh sb="1" eb="2">
      <t>キュウ</t>
    </rPh>
    <phoneticPr fontId="20"/>
  </si>
  <si>
    <t>初級</t>
    <rPh sb="0" eb="2">
      <t>ショキュウ</t>
    </rPh>
    <phoneticPr fontId="20"/>
  </si>
  <si>
    <t>中級C</t>
    <rPh sb="0" eb="2">
      <t>チュウキュウ</t>
    </rPh>
    <phoneticPr fontId="20"/>
  </si>
  <si>
    <t>E級</t>
    <rPh sb="1" eb="2">
      <t>キュウ</t>
    </rPh>
    <phoneticPr fontId="20"/>
  </si>
  <si>
    <t>初級A-4</t>
    <rPh sb="0" eb="2">
      <t>ショキュウ</t>
    </rPh>
    <phoneticPr fontId="20"/>
  </si>
  <si>
    <t>F級</t>
    <rPh sb="1" eb="2">
      <t>キュウ</t>
    </rPh>
    <phoneticPr fontId="20"/>
  </si>
  <si>
    <t>初級A-5</t>
    <rPh sb="0" eb="2">
      <t>ショキュウ</t>
    </rPh>
    <phoneticPr fontId="20"/>
  </si>
  <si>
    <t>G級</t>
    <rPh sb="1" eb="2">
      <t>キュウ</t>
    </rPh>
    <phoneticPr fontId="20"/>
  </si>
  <si>
    <t>初級B</t>
    <rPh sb="0" eb="2">
      <t>ショキュウ</t>
    </rPh>
    <phoneticPr fontId="20"/>
  </si>
  <si>
    <t>初級C</t>
    <rPh sb="0" eb="2">
      <t>ショキュウ</t>
    </rPh>
    <phoneticPr fontId="20"/>
  </si>
  <si>
    <t>N1</t>
    <phoneticPr fontId="3"/>
  </si>
  <si>
    <t>N2</t>
  </si>
  <si>
    <t>N3</t>
  </si>
  <si>
    <t>N4</t>
  </si>
  <si>
    <t>N5</t>
  </si>
  <si>
    <t>J1+</t>
    <phoneticPr fontId="3"/>
  </si>
  <si>
    <t>J1</t>
    <phoneticPr fontId="3"/>
  </si>
  <si>
    <t>J2</t>
  </si>
  <si>
    <t>J3</t>
  </si>
  <si>
    <t>J4</t>
  </si>
  <si>
    <t>J5</t>
  </si>
  <si>
    <t>1級</t>
    <rPh sb="1" eb="2">
      <t>キュウ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</si>
  <si>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</si>
  <si>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</si>
  <si>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</si>
  <si>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</si>
  <si>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専門学校</t>
    <rPh sb="0" eb="4">
      <t>センモンガッコウ</t>
    </rPh>
    <phoneticPr fontId="3"/>
  </si>
  <si>
    <t>ウズベキスタン</t>
    <phoneticPr fontId="3"/>
  </si>
  <si>
    <t>ギニア</t>
    <phoneticPr fontId="3"/>
  </si>
  <si>
    <t>work_history_1_company_name</t>
    <phoneticPr fontId="3"/>
  </si>
  <si>
    <t>work_history_1_company_address</t>
    <phoneticPr fontId="3"/>
  </si>
  <si>
    <t>work_history_1_join_date</t>
    <phoneticPr fontId="3"/>
  </si>
  <si>
    <t>work_history_1_leave_date</t>
    <phoneticPr fontId="3"/>
  </si>
  <si>
    <t>work_history_2_company_name</t>
  </si>
  <si>
    <t>work_history_2_company_address</t>
  </si>
  <si>
    <t>work_history_2_join_date</t>
  </si>
  <si>
    <t>work_history_2_leave_date</t>
  </si>
  <si>
    <t>work_history_3_company_name</t>
  </si>
  <si>
    <t>work_history_3_company_address</t>
  </si>
  <si>
    <t>work_history_3_join_date</t>
  </si>
  <si>
    <t>work_history_3_leave_date</t>
  </si>
  <si>
    <t>□</t>
  </si>
  <si>
    <t>～</t>
    <phoneticPr fontId="3"/>
  </si>
  <si>
    <t>願書日付</t>
    <rPh sb="0" eb="2">
      <t>ガンショ</t>
    </rPh>
    <rPh sb="2" eb="4">
      <t>ヒヅケ</t>
    </rPh>
    <phoneticPr fontId="3"/>
  </si>
  <si>
    <t>family_2_birthday</t>
  </si>
  <si>
    <t>family_2_name</t>
  </si>
  <si>
    <t>family_2_nationality_code</t>
  </si>
  <si>
    <t>family_2_relationship</t>
  </si>
  <si>
    <t>family_2_residence_card_number</t>
  </si>
  <si>
    <t>family_2_residing_with_applicant</t>
  </si>
  <si>
    <t>family_2_work</t>
  </si>
  <si>
    <t>family_4_birthday</t>
  </si>
  <si>
    <t>family_4_name</t>
  </si>
  <si>
    <t>family_4_nationality_code</t>
  </si>
  <si>
    <t>family_4_relationship</t>
  </si>
  <si>
    <t>family_4_residence_card_number</t>
  </si>
  <si>
    <t>family_4_residing_with_applicant</t>
  </si>
  <si>
    <t>family_4_work</t>
  </si>
  <si>
    <t>family_1_relationship</t>
    <phoneticPr fontId="19" type="noConversion"/>
  </si>
  <si>
    <t>family_1_name</t>
    <phoneticPr fontId="19" type="noConversion"/>
  </si>
  <si>
    <t>family_1_birthday</t>
    <phoneticPr fontId="19" type="noConversion"/>
  </si>
  <si>
    <t>family_1_nationality_code</t>
    <phoneticPr fontId="19" type="noConversion"/>
  </si>
  <si>
    <t>family_1_work</t>
    <phoneticPr fontId="19" type="noConversion"/>
  </si>
  <si>
    <t>family_1_residing_with_applicant</t>
    <phoneticPr fontId="19" type="noConversion"/>
  </si>
  <si>
    <t>family_1_residence_card_number</t>
    <phoneticPr fontId="19" type="noConversion"/>
  </si>
  <si>
    <t>family_3_relationship</t>
    <phoneticPr fontId="19" type="noConversion"/>
  </si>
  <si>
    <t>family_3_name</t>
    <phoneticPr fontId="19" type="noConversion"/>
  </si>
  <si>
    <t>family_3_birthday</t>
    <phoneticPr fontId="19" type="noConversion"/>
  </si>
  <si>
    <t>family_3_nationality_code</t>
    <phoneticPr fontId="19" type="noConversion"/>
  </si>
  <si>
    <t>family_3_residing_with_applicant</t>
    <phoneticPr fontId="19" type="noConversion"/>
  </si>
  <si>
    <t>family_3_work</t>
    <phoneticPr fontId="19" type="noConversion"/>
  </si>
  <si>
    <t>family_3_residence_card_number</t>
    <phoneticPr fontId="19" type="noConversion"/>
  </si>
  <si>
    <t>sbr_m_student_i18n</t>
    <phoneticPr fontId="3"/>
  </si>
  <si>
    <t>work_history_1_profession</t>
    <phoneticPr fontId="3"/>
  </si>
  <si>
    <t>work_history_2_profession</t>
    <phoneticPr fontId="3"/>
  </si>
  <si>
    <t>work_history_3_profession</t>
    <phoneticPr fontId="3"/>
  </si>
  <si>
    <t>受験状況1</t>
    <rPh sb="0" eb="4">
      <t>ジュケンジョウキョウ</t>
    </rPh>
    <phoneticPr fontId="3"/>
  </si>
  <si>
    <t>japanese_examination_history_flag</t>
    <phoneticPr fontId="3"/>
  </si>
  <si>
    <t>受験状況2</t>
    <rPh sb="0" eb="4">
      <t>ジュケンジョウキョウ</t>
    </rPh>
    <phoneticPr fontId="3"/>
  </si>
  <si>
    <t>在籍ステータス1</t>
    <rPh sb="0" eb="2">
      <t>ザイセキ</t>
    </rPh>
    <phoneticPr fontId="3"/>
  </si>
  <si>
    <t>academic_history_1_school_type</t>
    <phoneticPr fontId="19" type="noConversion"/>
  </si>
  <si>
    <t>academic_history_1_school_name</t>
    <phoneticPr fontId="19" type="noConversion"/>
  </si>
  <si>
    <t>academic_history_1_school_address</t>
    <phoneticPr fontId="19" type="noConversion"/>
  </si>
  <si>
    <t>academic_history_1_admission_date</t>
    <phoneticPr fontId="19" type="noConversion"/>
  </si>
  <si>
    <t>academic_history_1_graduation_date</t>
    <phoneticPr fontId="19" type="noConversion"/>
  </si>
  <si>
    <t>academic_history_1_enrolled_status</t>
    <phoneticPr fontId="3"/>
  </si>
  <si>
    <t>academic_history_2_school_type</t>
  </si>
  <si>
    <t>academic_history_2_school_name</t>
  </si>
  <si>
    <t>academic_history_2_school_address</t>
  </si>
  <si>
    <t>academic_history_2_admission_date</t>
  </si>
  <si>
    <t>academic_history_2_graduation_date</t>
  </si>
  <si>
    <t>academic_history_2_enrolled_status</t>
    <phoneticPr fontId="3"/>
  </si>
  <si>
    <t>academic_history_3_school_type</t>
  </si>
  <si>
    <t>academic_history_3_school_name</t>
  </si>
  <si>
    <t>academic_history_3_school_address</t>
  </si>
  <si>
    <t>academic_history_3_admission_date</t>
  </si>
  <si>
    <t>academic_history_3_graduation_date</t>
  </si>
  <si>
    <t>academic_history_3_enrolled_status</t>
    <phoneticPr fontId="3"/>
  </si>
  <si>
    <t>academic_history_4_school_type</t>
  </si>
  <si>
    <t>academic_history_4_school_name</t>
  </si>
  <si>
    <t>academic_history_4_school_address</t>
  </si>
  <si>
    <t>academic_history_4_admission_date</t>
  </si>
  <si>
    <t>academic_history_4_graduation_date</t>
  </si>
  <si>
    <t>academic_history_4_enrolled_status</t>
    <phoneticPr fontId="3"/>
  </si>
  <si>
    <t>academic_history_5_school_type</t>
  </si>
  <si>
    <t>academic_history_5_school_name</t>
  </si>
  <si>
    <t>academic_history_5_school_address</t>
  </si>
  <si>
    <t>academic_history_5_admission_date</t>
  </si>
  <si>
    <t>academic_history_5_graduation_date</t>
  </si>
  <si>
    <t>academic_history_5_enrolled_status</t>
    <phoneticPr fontId="3"/>
  </si>
  <si>
    <t>在籍ステータス2</t>
    <rPh sb="0" eb="2">
      <t>ザイセキ</t>
    </rPh>
    <phoneticPr fontId="3"/>
  </si>
  <si>
    <t>在籍ステータス3</t>
    <rPh sb="0" eb="2">
      <t>ザイセキ</t>
    </rPh>
    <phoneticPr fontId="3"/>
  </si>
  <si>
    <t>在籍ステータス4</t>
    <rPh sb="0" eb="2">
      <t>ザイセキ</t>
    </rPh>
    <phoneticPr fontId="3"/>
  </si>
  <si>
    <t>在籍ステータス5</t>
    <rPh sb="0" eb="2">
      <t>ザイセキ</t>
    </rPh>
    <phoneticPr fontId="3"/>
  </si>
  <si>
    <t>学習機関開始年月日1</t>
    <rPh sb="0" eb="4">
      <t>ガクシュウキカン</t>
    </rPh>
    <rPh sb="4" eb="7">
      <t>カイシネン</t>
    </rPh>
    <rPh sb="7" eb="9">
      <t>ガッピ</t>
    </rPh>
    <phoneticPr fontId="3"/>
  </si>
  <si>
    <t>学習機関終了年月日1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</si>
  <si>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学習機関開始年月日2</t>
    <rPh sb="0" eb="4">
      <t>ガクシュウキカン</t>
    </rPh>
    <rPh sb="4" eb="7">
      <t>カイシネン</t>
    </rPh>
    <rPh sb="7" eb="9">
      <t>ガッピ</t>
    </rPh>
    <phoneticPr fontId="3"/>
  </si>
  <si>
    <t>学習機関終了年月日2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</si>
  <si>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計算用予備セル</t>
    <rPh sb="0" eb="3">
      <t>ケイサンヨウ</t>
    </rPh>
    <rPh sb="3" eb="5">
      <t>ヨビ</t>
    </rPh>
    <phoneticPr fontId="3"/>
  </si>
  <si>
    <t>学習機関終了月1</t>
    <rPh sb="0" eb="4">
      <t>ガクシュウキカン</t>
    </rPh>
    <rPh sb="4" eb="6">
      <t>シュウリョウ</t>
    </rPh>
    <rPh sb="6" eb="7">
      <t>ツキ</t>
    </rPh>
    <phoneticPr fontId="3"/>
  </si>
  <si>
    <t>japanese_ability_organization</t>
    <phoneticPr fontId="19" type="noConversion"/>
  </si>
  <si>
    <t>japanese_ability_organization_address</t>
    <phoneticPr fontId="3"/>
  </si>
  <si>
    <t>japanese_ability_education_period_start_year</t>
    <phoneticPr fontId="3"/>
  </si>
  <si>
    <t>japanese_ability_education_period_start_month</t>
    <phoneticPr fontId="3"/>
  </si>
  <si>
    <t>japanese_ability_education_period_end_year</t>
    <phoneticPr fontId="3"/>
  </si>
  <si>
    <t>japanese_ability_education_period_end_month</t>
    <phoneticPr fontId="3"/>
  </si>
  <si>
    <t>japanese_ability_organization_study_time_text</t>
    <phoneticPr fontId="3"/>
  </si>
  <si>
    <t>本国の家族年齢1</t>
    <rPh sb="0" eb="2">
      <t>ホンゴク</t>
    </rPh>
    <rPh sb="3" eb="5">
      <t>カゾク</t>
    </rPh>
    <rPh sb="5" eb="7">
      <t>ネンレイ</t>
    </rPh>
    <phoneticPr fontId="3"/>
  </si>
  <si>
    <t>本国の家族年齢2</t>
    <rPh sb="0" eb="2">
      <t>ホンゴク</t>
    </rPh>
    <rPh sb="3" eb="5">
      <t>カゾク</t>
    </rPh>
    <rPh sb="5" eb="7">
      <t>ネンレイ</t>
    </rPh>
    <phoneticPr fontId="3"/>
  </si>
  <si>
    <t>本国の家族年齢3</t>
    <rPh sb="0" eb="2">
      <t>ホンゴク</t>
    </rPh>
    <rPh sb="3" eb="5">
      <t>カゾク</t>
    </rPh>
    <rPh sb="5" eb="7">
      <t>ネンレイ</t>
    </rPh>
    <phoneticPr fontId="3"/>
  </si>
  <si>
    <t>本国の家族年齢4</t>
    <rPh sb="0" eb="2">
      <t>ホンゴク</t>
    </rPh>
    <rPh sb="3" eb="5">
      <t>カゾク</t>
    </rPh>
    <rPh sb="5" eb="7">
      <t>ネンレイ</t>
    </rPh>
    <phoneticPr fontId="3"/>
  </si>
  <si>
    <t>☑</t>
  </si>
  <si>
    <t>関西国際空港</t>
    <rPh sb="0" eb="6">
      <t>カンサイコクサイクウコウ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</si>
</sst>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rgb="FFEE0000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6"/>
      <name val="Meiryo UI"/>
      <family val="3"/>
      <charset val="128"/>
    </font>
    <font>
      <sz val="8"/>
      <name val="游ゴシック"/>
      <family val="2"/>
      <charset val="129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17" fillId="0" borderId="18" xfId="1" applyFont="1" applyBorder="1">
      <alignment vertical="center"/>
    </xf>
    <xf numFmtId="0" fontId="17" fillId="0" borderId="18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 wrapText="1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4" fillId="0" borderId="0" xfId="0" applyFont="1" applyAlignment="1"/>
    <xf numFmtId="0" fontId="8" fillId="0" borderId="20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8" xfId="0" applyBorder="1">
      <alignment vertical="center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right" vertical="center" wrapText="1"/>
      <protection locked="0"/>
    </xf>
    <xf numFmtId="0" fontId="8" fillId="0" borderId="21" xfId="0" applyFont="1" applyBorder="1" applyAlignment="1" applyProtection="1">
      <alignment horizontal="right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2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wrapText="1"/>
    </xf>
    <xf numFmtId="0" fontId="22" fillId="0" borderId="4" xfId="2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ハイパーリンク" xfId="2" builtinId="8"/>
    <cellStyle name="標準" xfId="0" builtinId="0"/>
    <cellStyle name="標準 2" xfId="1" xr:uid="{4DA4DB80-870D-4A7E-A841-6D0CE1F77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23091</xdr:colOff>
      <xdr:row>6</xdr:row>
      <xdr:rowOff>381001</xdr:rowOff>
    </xdr:from>
    <xdr:to>
      <xdr:col>32</xdr:col>
      <xdr:colOff>1</xdr:colOff>
      <xdr:row>12</xdr:row>
      <xdr:rowOff>31751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9DB1119-C53F-B227-7AA0-E5EAD612AEE0}"/>
            </a:ext>
          </a:extLst>
        </xdr:cNvPr>
        <xdr:cNvGrpSpPr/>
      </xdr:nvGrpSpPr>
      <xdr:grpSpPr>
        <a:xfrm>
          <a:off x="10108385" y="2498913"/>
          <a:ext cx="1993969" cy="2967691"/>
          <a:chOff x="-1750262" y="-1418544"/>
          <a:chExt cx="1261759" cy="16431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7BC8A6B-7333-7D31-E7DF-4607E535AAE8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975" t="17327" r="59031" b="15842"/>
          <a:stretch/>
        </xdr:blipFill>
        <xdr:spPr bwMode="auto">
          <a:xfrm>
            <a:off x="-1750262" y="-1418544"/>
            <a:ext cx="1261759" cy="1643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4FE84F13-0629-CFE5-E820-FD8E523809A4}"/>
              </a:ext>
            </a:extLst>
          </xdr:cNvPr>
          <xdr:cNvSpPr txBox="1"/>
        </xdr:nvSpPr>
        <xdr:spPr>
          <a:xfrm>
            <a:off x="-1734792" y="-936184"/>
            <a:ext cx="1222711" cy="734038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最近３ヵ月以内に撮影</a:t>
            </a:r>
            <a:endParaRPr lang="en-US" altLang="ja-JP" sz="1050" kern="100">
              <a:effectLst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したもの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（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4cm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×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3cm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） 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Should have taken</a:t>
            </a: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within 3months</a:t>
            </a:r>
            <a:endParaRPr lang="ja-JP" sz="14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</xdr:txBody>
      </xdr:sp>
    </xdr:grpSp>
    <xdr:clientData/>
  </xdr:twoCellAnchor>
  <xdr:twoCellAnchor>
    <xdr:from>
      <xdr:col>2</xdr:col>
      <xdr:colOff>10750</xdr:colOff>
      <xdr:row>45</xdr:row>
      <xdr:rowOff>117929</xdr:rowOff>
    </xdr:from>
    <xdr:to>
      <xdr:col>2</xdr:col>
      <xdr:colOff>306162</xdr:colOff>
      <xdr:row>45</xdr:row>
      <xdr:rowOff>276678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BBA4A49-732E-A7CB-5136-BC3C9992A994}"/>
            </a:ext>
          </a:extLst>
        </xdr:cNvPr>
        <xdr:cNvSpPr/>
      </xdr:nvSpPr>
      <xdr:spPr>
        <a:xfrm>
          <a:off x="1017679" y="22256750"/>
          <a:ext cx="295412" cy="158749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280307</xdr:colOff>
      <xdr:row>34</xdr:row>
      <xdr:rowOff>161471</xdr:rowOff>
    </xdr:from>
    <xdr:to>
      <xdr:col>20</xdr:col>
      <xdr:colOff>3233</xdr:colOff>
      <xdr:row>34</xdr:row>
      <xdr:rowOff>343688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368F014-E7A5-4437-90BF-79D279BC15E4}"/>
            </a:ext>
          </a:extLst>
        </xdr:cNvPr>
        <xdr:cNvSpPr/>
      </xdr:nvSpPr>
      <xdr:spPr>
        <a:xfrm>
          <a:off x="7832271" y="15523935"/>
          <a:ext cx="226391" cy="182217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468994</xdr:colOff>
      <xdr:row>108</xdr:row>
      <xdr:rowOff>184149</xdr:rowOff>
    </xdr:from>
    <xdr:to>
      <xdr:col>3</xdr:col>
      <xdr:colOff>326572</xdr:colOff>
      <xdr:row>109</xdr:row>
      <xdr:rowOff>95249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A4254253-731A-4606-BAE8-860A7925A2EC}"/>
            </a:ext>
          </a:extLst>
        </xdr:cNvPr>
        <xdr:cNvSpPr/>
      </xdr:nvSpPr>
      <xdr:spPr>
        <a:xfrm>
          <a:off x="1475923" y="52462792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143996</xdr:colOff>
      <xdr:row>117</xdr:row>
      <xdr:rowOff>254907</xdr:rowOff>
    </xdr:from>
    <xdr:to>
      <xdr:col>8</xdr:col>
      <xdr:colOff>365125</xdr:colOff>
      <xdr:row>118</xdr:row>
      <xdr:rowOff>108857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E235FBAB-4941-4A51-B001-EF7705AF96B0}"/>
            </a:ext>
          </a:extLst>
        </xdr:cNvPr>
        <xdr:cNvSpPr/>
      </xdr:nvSpPr>
      <xdr:spPr>
        <a:xfrm>
          <a:off x="4171710" y="55799264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112</xdr:row>
      <xdr:rowOff>190500</xdr:rowOff>
    </xdr:from>
    <xdr:to>
      <xdr:col>3</xdr:col>
      <xdr:colOff>333828</xdr:colOff>
      <xdr:row>113</xdr:row>
      <xdr:rowOff>101600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95B7757E-DC89-456A-B1B6-C451054C61A5}"/>
            </a:ext>
          </a:extLst>
        </xdr:cNvPr>
        <xdr:cNvSpPr/>
      </xdr:nvSpPr>
      <xdr:spPr>
        <a:xfrm>
          <a:off x="1483179" y="53884286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149679</xdr:colOff>
      <xdr:row>123</xdr:row>
      <xdr:rowOff>258535</xdr:rowOff>
    </xdr:from>
    <xdr:to>
      <xdr:col>8</xdr:col>
      <xdr:colOff>370808</xdr:colOff>
      <xdr:row>124</xdr:row>
      <xdr:rowOff>112485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B1DA155-3EDD-4975-9DB5-0745169C11E7}"/>
            </a:ext>
          </a:extLst>
        </xdr:cNvPr>
        <xdr:cNvSpPr/>
      </xdr:nvSpPr>
      <xdr:spPr>
        <a:xfrm>
          <a:off x="4177393" y="58088892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E5C-0E44-4BBA-AF6B-FED40596D93A}">
  <sheetPr codeName="Sheet1"/>
  <dimension ref="A2:AJ185"/>
  <sheetViews>
    <sheetView tabSelected="1" view="pageBreakPreview" topLeftCell="A82" zoomScale="85" zoomScaleNormal="40" zoomScaleSheetLayoutView="85" zoomScalePageLayoutView="55" workbookViewId="0">
      <selection activeCell="W152" sqref="W152"/>
    </sheetView>
  </sheetViews>
  <sheetFormatPr defaultColWidth="8.625" defaultRowHeight="15.75" x14ac:dyDescent="0.4"/>
  <cols>
    <col min="1" max="8" width="6.625" style="2" customWidth="1"/>
    <col min="9" max="9" width="4.125" style="2" customWidth="1"/>
    <col min="10" max="10" width="2.5" style="2" customWidth="1"/>
    <col min="11" max="11" width="4.125" style="2" customWidth="1"/>
    <col min="12" max="12" width="2.5" style="2" customWidth="1"/>
    <col min="13" max="15" width="6.625" style="2" customWidth="1"/>
    <col min="16" max="16" width="2.5" style="2" customWidth="1"/>
    <col min="17" max="18" width="4.125" style="2" customWidth="1"/>
    <col min="19" max="19" width="2.5" style="2" customWidth="1"/>
    <col min="20" max="20" width="6.625" style="2" customWidth="1"/>
    <col min="21" max="21" width="4.125" style="2" customWidth="1"/>
    <col min="22" max="22" width="2.5" style="2" customWidth="1"/>
    <col min="23" max="23" width="4.125" style="2" customWidth="1"/>
    <col min="24" max="24" width="2.5" style="2" customWidth="1"/>
    <col min="25" max="26" width="6.625" style="2" customWidth="1"/>
    <col min="27" max="27" width="4.125" style="2" customWidth="1"/>
    <col min="28" max="28" width="2.5" style="2" customWidth="1"/>
    <col min="29" max="29" width="3" style="2" customWidth="1"/>
    <col min="30" max="30" width="3.625" style="2" customWidth="1"/>
    <col min="31" max="32" width="6.625" style="2" customWidth="1"/>
    <col min="33" max="16384" width="8.625" style="2"/>
  </cols>
  <sheetData>
    <row r="2" spans="1:32" x14ac:dyDescent="0.4">
      <c r="A2" s="189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</row>
    <row r="3" spans="1:32" x14ac:dyDescent="0.4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ht="42.6" customHeight="1" x14ac:dyDescent="0.4">
      <c r="A4" s="216" t="s">
        <v>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</row>
    <row r="5" spans="1:32" s="3" customFormat="1" ht="42.6" customHeight="1" x14ac:dyDescent="0.4">
      <c r="A5" s="217" t="s">
        <v>79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</row>
    <row r="6" spans="1:32" ht="35.1" customHeight="1" x14ac:dyDescent="0.4">
      <c r="A6" s="194" t="s">
        <v>12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6"/>
    </row>
    <row r="7" spans="1:32" ht="31.5" customHeight="1" x14ac:dyDescent="0.4">
      <c r="A7" s="88" t="s">
        <v>82</v>
      </c>
      <c r="B7" s="88"/>
      <c r="C7" s="88"/>
      <c r="D7" s="88"/>
      <c r="E7" s="8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 t="s">
        <v>83</v>
      </c>
      <c r="AB7" s="5"/>
      <c r="AC7" s="5"/>
      <c r="AD7" s="5"/>
      <c r="AE7" s="8"/>
      <c r="AF7" s="8"/>
    </row>
    <row r="8" spans="1:32" ht="31.5" customHeight="1" x14ac:dyDescent="0.4">
      <c r="A8" s="170"/>
      <c r="B8" s="170"/>
      <c r="C8" s="170"/>
      <c r="D8" s="170"/>
      <c r="E8" s="170"/>
      <c r="F8" s="218" t="s">
        <v>24</v>
      </c>
      <c r="G8" s="219"/>
      <c r="H8" s="219"/>
      <c r="I8" s="219"/>
      <c r="J8" s="219"/>
      <c r="K8" s="219"/>
      <c r="L8" s="220"/>
      <c r="M8" s="108" t="s">
        <v>42</v>
      </c>
      <c r="N8" s="109"/>
      <c r="O8" s="109"/>
      <c r="P8" s="109"/>
      <c r="Q8" s="109"/>
      <c r="R8" s="109"/>
      <c r="S8" s="110"/>
      <c r="T8" s="170" t="s">
        <v>41</v>
      </c>
      <c r="U8" s="170"/>
      <c r="V8" s="170"/>
      <c r="W8" s="170"/>
      <c r="X8" s="170"/>
      <c r="Y8" s="170"/>
      <c r="Z8" s="170"/>
      <c r="AA8" s="192"/>
      <c r="AB8" s="192"/>
      <c r="AC8" s="192"/>
      <c r="AD8" s="192"/>
      <c r="AE8" s="192"/>
      <c r="AF8" s="192"/>
    </row>
    <row r="9" spans="1:32" ht="49.5" customHeight="1" x14ac:dyDescent="0.4">
      <c r="A9" s="170" t="s">
        <v>25</v>
      </c>
      <c r="B9" s="170"/>
      <c r="C9" s="170"/>
      <c r="D9" s="170"/>
      <c r="E9" s="170"/>
      <c r="F9" s="61"/>
      <c r="G9" s="62"/>
      <c r="H9" s="62"/>
      <c r="I9" s="62"/>
      <c r="J9" s="62"/>
      <c r="K9" s="62"/>
      <c r="L9" s="63"/>
      <c r="M9" s="48"/>
      <c r="N9" s="56"/>
      <c r="O9" s="56"/>
      <c r="P9" s="56"/>
      <c r="Q9" s="56"/>
      <c r="R9" s="56"/>
      <c r="S9" s="113"/>
      <c r="T9" s="181"/>
      <c r="U9" s="181"/>
      <c r="V9" s="181"/>
      <c r="W9" s="181"/>
      <c r="X9" s="181"/>
      <c r="Y9" s="181"/>
      <c r="Z9" s="181"/>
      <c r="AA9" s="192"/>
      <c r="AB9" s="192"/>
      <c r="AC9" s="192"/>
      <c r="AD9" s="192"/>
      <c r="AE9" s="192"/>
      <c r="AF9" s="192"/>
    </row>
    <row r="10" spans="1:32" ht="50.1" customHeight="1" x14ac:dyDescent="0.4">
      <c r="A10" s="170"/>
      <c r="B10" s="170"/>
      <c r="C10" s="170"/>
      <c r="D10" s="170"/>
      <c r="E10" s="170"/>
      <c r="F10" s="64"/>
      <c r="G10" s="65"/>
      <c r="H10" s="65"/>
      <c r="I10" s="65"/>
      <c r="J10" s="65"/>
      <c r="K10" s="65"/>
      <c r="L10" s="66"/>
      <c r="M10" s="49"/>
      <c r="N10" s="57"/>
      <c r="O10" s="57"/>
      <c r="P10" s="57"/>
      <c r="Q10" s="57"/>
      <c r="R10" s="57"/>
      <c r="S10" s="114"/>
      <c r="T10" s="181"/>
      <c r="U10" s="181"/>
      <c r="V10" s="181"/>
      <c r="W10" s="181"/>
      <c r="X10" s="181"/>
      <c r="Y10" s="181"/>
      <c r="Z10" s="181"/>
      <c r="AA10" s="192"/>
      <c r="AB10" s="192"/>
      <c r="AC10" s="192"/>
      <c r="AD10" s="192"/>
      <c r="AE10" s="192"/>
      <c r="AF10" s="192"/>
    </row>
    <row r="11" spans="1:32" ht="49.5" customHeight="1" x14ac:dyDescent="0.4">
      <c r="A11" s="170" t="s">
        <v>26</v>
      </c>
      <c r="B11" s="170"/>
      <c r="C11" s="170"/>
      <c r="D11" s="170"/>
      <c r="E11" s="170"/>
      <c r="F11" s="61"/>
      <c r="G11" s="62"/>
      <c r="H11" s="62"/>
      <c r="I11" s="62"/>
      <c r="J11" s="62"/>
      <c r="K11" s="62"/>
      <c r="L11" s="63"/>
      <c r="M11" s="48"/>
      <c r="N11" s="56"/>
      <c r="O11" s="56"/>
      <c r="P11" s="56"/>
      <c r="Q11" s="56"/>
      <c r="R11" s="56"/>
      <c r="S11" s="113"/>
      <c r="T11" s="181"/>
      <c r="U11" s="181"/>
      <c r="V11" s="181"/>
      <c r="W11" s="181"/>
      <c r="X11" s="181"/>
      <c r="Y11" s="181"/>
      <c r="Z11" s="181"/>
      <c r="AA11" s="192"/>
      <c r="AB11" s="192"/>
      <c r="AC11" s="192"/>
      <c r="AD11" s="192"/>
      <c r="AE11" s="192"/>
      <c r="AF11" s="192"/>
    </row>
    <row r="12" spans="1:32" ht="49.5" customHeight="1" x14ac:dyDescent="0.4">
      <c r="A12" s="170"/>
      <c r="B12" s="170"/>
      <c r="C12" s="170"/>
      <c r="D12" s="170"/>
      <c r="E12" s="170"/>
      <c r="F12" s="64"/>
      <c r="G12" s="65"/>
      <c r="H12" s="65"/>
      <c r="I12" s="65"/>
      <c r="J12" s="65"/>
      <c r="K12" s="65"/>
      <c r="L12" s="66"/>
      <c r="M12" s="49"/>
      <c r="N12" s="57"/>
      <c r="O12" s="57"/>
      <c r="P12" s="57"/>
      <c r="Q12" s="57"/>
      <c r="R12" s="57"/>
      <c r="S12" s="114"/>
      <c r="T12" s="181"/>
      <c r="U12" s="181"/>
      <c r="V12" s="181"/>
      <c r="W12" s="181"/>
      <c r="X12" s="181"/>
      <c r="Y12" s="181"/>
      <c r="Z12" s="181"/>
      <c r="AA12" s="192"/>
      <c r="AB12" s="192"/>
      <c r="AC12" s="192"/>
      <c r="AD12" s="192"/>
      <c r="AE12" s="192"/>
      <c r="AF12" s="192"/>
    </row>
    <row r="13" spans="1:32" ht="31.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0"/>
      <c r="AA13" s="8"/>
      <c r="AB13" s="8"/>
      <c r="AC13" s="8"/>
      <c r="AD13" s="8"/>
      <c r="AE13" s="8"/>
      <c r="AF13" s="8"/>
    </row>
    <row r="14" spans="1:32" ht="31.5" customHeight="1" x14ac:dyDescent="0.4">
      <c r="A14" s="88" t="s">
        <v>84</v>
      </c>
      <c r="B14" s="88"/>
      <c r="C14" s="88"/>
      <c r="D14" s="88"/>
      <c r="E14" s="88"/>
      <c r="F14" s="88"/>
      <c r="G14" s="88"/>
      <c r="I14" s="88" t="s">
        <v>85</v>
      </c>
      <c r="J14" s="88"/>
      <c r="K14" s="88"/>
      <c r="L14" s="88"/>
      <c r="M14" s="88"/>
      <c r="N14" s="88"/>
      <c r="O14" s="88"/>
      <c r="P14" s="88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50.1" customHeight="1" x14ac:dyDescent="0.4">
      <c r="A15" s="69"/>
      <c r="B15" s="70"/>
      <c r="C15" s="70"/>
      <c r="D15" s="70"/>
      <c r="E15" s="70"/>
      <c r="F15" s="70"/>
      <c r="G15" s="71"/>
      <c r="I15" s="69"/>
      <c r="J15" s="70"/>
      <c r="K15" s="70"/>
      <c r="L15" s="70"/>
      <c r="M15" s="70"/>
      <c r="N15" s="71"/>
      <c r="O15" s="127" t="s">
        <v>65</v>
      </c>
      <c r="P15" s="128"/>
      <c r="Q15" s="129"/>
      <c r="R15" s="69"/>
      <c r="S15" s="70"/>
      <c r="T15" s="70"/>
      <c r="U15" s="70"/>
      <c r="V15" s="71"/>
      <c r="W15" s="128" t="s">
        <v>8</v>
      </c>
      <c r="X15" s="128"/>
      <c r="Y15" s="128"/>
      <c r="Z15" s="69"/>
      <c r="AA15" s="70"/>
      <c r="AB15" s="70"/>
      <c r="AC15" s="70"/>
      <c r="AD15" s="71"/>
      <c r="AE15" s="128" t="s">
        <v>22</v>
      </c>
      <c r="AF15" s="128"/>
    </row>
    <row r="16" spans="1:32" ht="31.5" customHeight="1" x14ac:dyDescent="0.4">
      <c r="A16" s="10"/>
      <c r="B16" s="10"/>
      <c r="C16" s="10"/>
      <c r="D16" s="10"/>
      <c r="E16" s="10"/>
      <c r="F16" s="10"/>
      <c r="G16" s="8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"/>
      <c r="AB16" s="8"/>
      <c r="AC16" s="8"/>
      <c r="AD16" s="8"/>
      <c r="AE16" s="8"/>
      <c r="AF16" s="8"/>
    </row>
    <row r="17" spans="1:32" ht="31.5" customHeight="1" x14ac:dyDescent="0.4">
      <c r="A17" s="88" t="s">
        <v>86</v>
      </c>
      <c r="B17" s="88"/>
      <c r="C17" s="88"/>
      <c r="D17" s="88"/>
      <c r="E17" s="8"/>
      <c r="F17" s="8"/>
      <c r="G17" s="8"/>
      <c r="H17" s="8"/>
      <c r="I17" s="8" t="s">
        <v>87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 t="s">
        <v>88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48.95" customHeight="1" x14ac:dyDescent="0.4">
      <c r="A18" s="42" t="s">
        <v>578</v>
      </c>
      <c r="B18" s="111" t="s">
        <v>370</v>
      </c>
      <c r="C18" s="111"/>
      <c r="D18" s="40" t="s">
        <v>578</v>
      </c>
      <c r="E18" s="111" t="s">
        <v>369</v>
      </c>
      <c r="F18" s="112"/>
      <c r="G18" s="8"/>
      <c r="H18" s="8"/>
      <c r="I18" s="140"/>
      <c r="J18" s="141"/>
      <c r="K18" s="141"/>
      <c r="L18" s="141"/>
      <c r="M18" s="141"/>
      <c r="N18" s="141"/>
      <c r="O18" s="141"/>
      <c r="P18" s="141"/>
      <c r="Q18" s="142"/>
      <c r="R18" s="12"/>
      <c r="S18" s="12"/>
      <c r="T18" s="12"/>
      <c r="U18" s="140" t="s">
        <v>578</v>
      </c>
      <c r="V18" s="141"/>
      <c r="W18" s="111" t="s">
        <v>368</v>
      </c>
      <c r="X18" s="111"/>
      <c r="Y18" s="111"/>
      <c r="Z18" s="111"/>
      <c r="AA18" s="141" t="s">
        <v>578</v>
      </c>
      <c r="AB18" s="141"/>
      <c r="AC18" s="111" t="s">
        <v>367</v>
      </c>
      <c r="AD18" s="111"/>
      <c r="AE18" s="111"/>
      <c r="AF18" s="112"/>
    </row>
    <row r="19" spans="1:32" ht="31.5" customHeight="1" x14ac:dyDescent="0.4">
      <c r="A19" s="13"/>
      <c r="B19" s="13"/>
      <c r="C19" s="13"/>
      <c r="D19" s="5"/>
      <c r="E19" s="5"/>
      <c r="F19" s="5"/>
      <c r="G19" s="8"/>
      <c r="H19" s="10"/>
      <c r="I19" s="10"/>
      <c r="J19" s="10"/>
      <c r="K19" s="10"/>
      <c r="L19" s="10"/>
      <c r="M19" s="10"/>
      <c r="N19" s="10"/>
      <c r="O19" s="8"/>
      <c r="P19" s="13"/>
      <c r="Q19" s="13"/>
      <c r="R19" s="5"/>
      <c r="S19" s="5"/>
      <c r="T19" s="5"/>
      <c r="U19" s="5"/>
      <c r="V19" s="5"/>
      <c r="W19" s="5"/>
      <c r="X19" s="5"/>
      <c r="Y19" s="5"/>
      <c r="Z19" s="5"/>
      <c r="AA19" s="8"/>
      <c r="AB19" s="8"/>
      <c r="AC19" s="8"/>
      <c r="AD19" s="8"/>
      <c r="AE19" s="8"/>
      <c r="AF19" s="8"/>
    </row>
    <row r="20" spans="1:32" ht="31.5" customHeight="1" x14ac:dyDescent="0.4">
      <c r="A20" s="8" t="s">
        <v>89</v>
      </c>
      <c r="B20" s="8"/>
      <c r="C20" s="8"/>
      <c r="D20" s="8"/>
      <c r="E20" s="14" t="s">
        <v>10</v>
      </c>
      <c r="F20" s="14"/>
      <c r="G20" s="1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24.75" customHeight="1" x14ac:dyDescent="0.3">
      <c r="A21" s="48" t="s">
        <v>578</v>
      </c>
      <c r="B21" s="50" t="s">
        <v>374</v>
      </c>
      <c r="C21" s="50"/>
      <c r="D21" s="56" t="s">
        <v>578</v>
      </c>
      <c r="E21" s="50" t="s">
        <v>373</v>
      </c>
      <c r="F21" s="50"/>
      <c r="G21" s="50"/>
      <c r="H21" s="185"/>
      <c r="I21" s="185"/>
      <c r="J21" s="185"/>
      <c r="K21" s="185"/>
      <c r="L21" s="185"/>
      <c r="M21" s="185"/>
      <c r="N21" s="32" t="s">
        <v>372</v>
      </c>
      <c r="O21" s="56" t="s">
        <v>578</v>
      </c>
      <c r="P21" s="50" t="s">
        <v>371</v>
      </c>
      <c r="Q21" s="50"/>
      <c r="R21" s="50"/>
      <c r="S21" s="50"/>
      <c r="T21" s="50"/>
      <c r="U21" s="50"/>
      <c r="V21" s="50"/>
      <c r="W21" s="50"/>
      <c r="X21" s="50"/>
      <c r="Y21" s="50"/>
      <c r="Z21" s="56" t="s">
        <v>578</v>
      </c>
      <c r="AA21" s="50" t="s">
        <v>442</v>
      </c>
      <c r="AB21" s="50"/>
      <c r="AC21" s="50"/>
      <c r="AD21" s="185"/>
      <c r="AE21" s="185"/>
      <c r="AF21" s="34" t="s">
        <v>443</v>
      </c>
    </row>
    <row r="22" spans="1:32" ht="24.75" customHeight="1" x14ac:dyDescent="0.4">
      <c r="A22" s="49"/>
      <c r="B22" s="51" t="s">
        <v>375</v>
      </c>
      <c r="C22" s="51"/>
      <c r="D22" s="57"/>
      <c r="E22" s="51" t="s">
        <v>378</v>
      </c>
      <c r="F22" s="51"/>
      <c r="G22" s="51"/>
      <c r="H22" s="51"/>
      <c r="I22" s="51"/>
      <c r="J22" s="51"/>
      <c r="K22" s="51"/>
      <c r="L22" s="51"/>
      <c r="M22" s="51"/>
      <c r="N22" s="51"/>
      <c r="O22" s="57"/>
      <c r="P22" s="51" t="s">
        <v>376</v>
      </c>
      <c r="Q22" s="51"/>
      <c r="R22" s="51"/>
      <c r="S22" s="51"/>
      <c r="T22" s="51"/>
      <c r="U22" s="51"/>
      <c r="V22" s="51"/>
      <c r="W22" s="51"/>
      <c r="X22" s="51"/>
      <c r="Y22" s="51"/>
      <c r="Z22" s="57"/>
      <c r="AA22" s="51" t="s">
        <v>377</v>
      </c>
      <c r="AB22" s="51"/>
      <c r="AC22" s="51"/>
      <c r="AD22" s="51"/>
      <c r="AE22" s="51"/>
      <c r="AF22" s="169"/>
    </row>
    <row r="23" spans="1:32" ht="31.5" customHeight="1" x14ac:dyDescent="0.4">
      <c r="A23" s="13"/>
      <c r="B23" s="13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8"/>
      <c r="AB23" s="8"/>
      <c r="AC23" s="8"/>
      <c r="AD23" s="8"/>
      <c r="AE23" s="8"/>
      <c r="AF23" s="8"/>
    </row>
    <row r="24" spans="1:32" ht="31.5" customHeight="1" x14ac:dyDescent="0.4">
      <c r="A24" s="88" t="s">
        <v>90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"/>
      <c r="AB24" s="8"/>
      <c r="AC24" s="8"/>
      <c r="AD24" s="8"/>
      <c r="AE24" s="8"/>
      <c r="AF24" s="8"/>
    </row>
    <row r="25" spans="1:32" ht="50.1" customHeight="1" x14ac:dyDescent="0.4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1"/>
    </row>
    <row r="26" spans="1:32" ht="31.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8"/>
      <c r="AB26" s="8"/>
      <c r="AC26" s="8"/>
      <c r="AD26" s="8"/>
      <c r="AE26" s="8"/>
      <c r="AF26" s="8"/>
    </row>
    <row r="27" spans="1:32" ht="31.5" customHeight="1" x14ac:dyDescent="0.4">
      <c r="A27" s="88" t="s">
        <v>91</v>
      </c>
      <c r="B27" s="88"/>
      <c r="C27" s="88"/>
      <c r="D27" s="88"/>
      <c r="E27" s="88"/>
      <c r="F27" s="88"/>
      <c r="G27" s="88"/>
      <c r="H27" s="88"/>
      <c r="I27" s="8"/>
      <c r="J27" s="8"/>
      <c r="K27" s="8"/>
      <c r="L27" s="8"/>
      <c r="M27" s="8"/>
      <c r="N27" s="8"/>
      <c r="P27" s="8"/>
      <c r="Q27" s="8"/>
      <c r="R27" s="8" t="s">
        <v>92</v>
      </c>
      <c r="S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50.1" customHeight="1" x14ac:dyDescent="0.4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1"/>
      <c r="M28" s="8"/>
      <c r="N28" s="8"/>
      <c r="R28" s="208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0"/>
    </row>
    <row r="29" spans="1:32" ht="31.5" customHeight="1" x14ac:dyDescent="0.4">
      <c r="A29" s="14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35.1" customHeight="1" x14ac:dyDescent="0.4">
      <c r="A30" s="212" t="s">
        <v>11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4"/>
    </row>
    <row r="31" spans="1:32" ht="50.45" customHeight="1" x14ac:dyDescent="0.4">
      <c r="A31" s="226" t="s">
        <v>93</v>
      </c>
      <c r="B31" s="226"/>
      <c r="C31" s="226"/>
      <c r="D31" s="88"/>
      <c r="E31" s="88"/>
      <c r="F31" s="211" t="s">
        <v>94</v>
      </c>
      <c r="G31" s="211"/>
      <c r="H31" s="211"/>
      <c r="I31" s="211"/>
      <c r="J31" s="211"/>
      <c r="K31" s="211"/>
      <c r="L31" s="211"/>
      <c r="M31" s="211"/>
      <c r="N31" s="211"/>
      <c r="O31" s="8"/>
      <c r="T31" s="211" t="s">
        <v>95</v>
      </c>
      <c r="U31" s="211"/>
      <c r="V31" s="211"/>
      <c r="W31" s="211"/>
      <c r="X31" s="211"/>
      <c r="Y31" s="211"/>
      <c r="AA31" s="8"/>
      <c r="AB31" s="8"/>
      <c r="AC31" s="8"/>
      <c r="AD31" s="8"/>
      <c r="AE31" s="8"/>
      <c r="AF31" s="8"/>
    </row>
    <row r="32" spans="1:32" ht="50.1" customHeight="1" x14ac:dyDescent="0.4">
      <c r="A32" s="69"/>
      <c r="B32" s="70"/>
      <c r="C32" s="70"/>
      <c r="D32" s="71"/>
      <c r="F32" s="43"/>
      <c r="G32" s="128" t="s">
        <v>65</v>
      </c>
      <c r="H32" s="128"/>
      <c r="I32" s="175"/>
      <c r="J32" s="176"/>
      <c r="K32" s="128" t="s">
        <v>8</v>
      </c>
      <c r="L32" s="128"/>
      <c r="M32" s="128"/>
      <c r="N32" s="43"/>
      <c r="O32" s="127" t="s">
        <v>22</v>
      </c>
      <c r="P32" s="128"/>
      <c r="Q32" s="128"/>
      <c r="T32" s="43"/>
      <c r="U32" s="127" t="s">
        <v>65</v>
      </c>
      <c r="V32" s="128"/>
      <c r="W32" s="128"/>
      <c r="X32" s="129"/>
      <c r="Y32" s="43"/>
      <c r="Z32" s="128" t="s">
        <v>8</v>
      </c>
      <c r="AA32" s="128"/>
      <c r="AB32" s="11"/>
      <c r="AC32" s="175"/>
      <c r="AD32" s="176"/>
      <c r="AE32" s="128" t="s">
        <v>22</v>
      </c>
      <c r="AF32" s="128"/>
    </row>
    <row r="33" spans="1:32" ht="31.5" customHeight="1" x14ac:dyDescent="0.4">
      <c r="A33" s="10"/>
      <c r="B33" s="10"/>
      <c r="C33" s="10"/>
      <c r="D33" s="10"/>
      <c r="E33" s="10"/>
      <c r="F33" s="8"/>
      <c r="G33" s="8"/>
      <c r="AF33" s="8"/>
    </row>
    <row r="34" spans="1:32" ht="31.5" customHeight="1" x14ac:dyDescent="0.4">
      <c r="A34" s="8" t="s">
        <v>96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O34" s="8"/>
      <c r="P34" s="8"/>
      <c r="Q34" s="8"/>
      <c r="R34" s="5" t="s">
        <v>97</v>
      </c>
      <c r="S34" s="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60" customHeight="1" x14ac:dyDescent="0.4">
      <c r="A35" s="186" t="s">
        <v>13</v>
      </c>
      <c r="B35" s="111"/>
      <c r="C35" s="111"/>
      <c r="D35" s="111"/>
      <c r="E35" s="111"/>
      <c r="F35" s="111"/>
      <c r="G35" s="111"/>
      <c r="H35" s="111"/>
      <c r="I35" s="111"/>
      <c r="J35" s="112"/>
      <c r="K35" s="69"/>
      <c r="L35" s="70"/>
      <c r="M35" s="70"/>
      <c r="N35" s="71"/>
      <c r="R35" s="140" t="s">
        <v>578</v>
      </c>
      <c r="S35" s="141"/>
      <c r="T35" s="27" t="s">
        <v>379</v>
      </c>
      <c r="U35" s="69"/>
      <c r="V35" s="70"/>
      <c r="W35" s="70"/>
      <c r="X35" s="71"/>
      <c r="Y35" s="183" t="s">
        <v>27</v>
      </c>
      <c r="Z35" s="184"/>
      <c r="AA35" s="191"/>
      <c r="AB35" s="192"/>
      <c r="AC35" s="192"/>
      <c r="AD35" s="193"/>
      <c r="AE35" s="42" t="s">
        <v>578</v>
      </c>
      <c r="AF35" s="27" t="s">
        <v>380</v>
      </c>
    </row>
    <row r="36" spans="1:32" ht="50.1" customHeight="1" x14ac:dyDescent="0.4">
      <c r="A36" s="189">
        <v>2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</row>
    <row r="37" spans="1:32" ht="31.5" customHeight="1" x14ac:dyDescent="0.4">
      <c r="A37" s="88" t="s">
        <v>98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"/>
      <c r="AB37" s="8"/>
      <c r="AC37" s="8"/>
      <c r="AD37" s="8"/>
      <c r="AE37" s="8"/>
      <c r="AF37" s="8"/>
    </row>
    <row r="38" spans="1:32" ht="31.5" customHeight="1" x14ac:dyDescent="0.4">
      <c r="A38" s="215" t="s">
        <v>36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8"/>
      <c r="AB38" s="8"/>
      <c r="AC38" s="8"/>
      <c r="AD38" s="8"/>
      <c r="AE38" s="8"/>
      <c r="AF38" s="8"/>
    </row>
    <row r="39" spans="1:32" ht="60" customHeight="1" x14ac:dyDescent="0.4">
      <c r="A39" s="108" t="s">
        <v>43</v>
      </c>
      <c r="B39" s="109"/>
      <c r="C39" s="109"/>
      <c r="D39" s="109"/>
      <c r="E39" s="109"/>
      <c r="F39" s="109"/>
      <c r="G39" s="109"/>
      <c r="H39" s="109"/>
      <c r="I39" s="109"/>
      <c r="J39" s="110"/>
      <c r="K39" s="108" t="s">
        <v>44</v>
      </c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10"/>
      <c r="Y39" s="170" t="s">
        <v>66</v>
      </c>
      <c r="Z39" s="180"/>
      <c r="AA39" s="108" t="s">
        <v>45</v>
      </c>
      <c r="AB39" s="109"/>
      <c r="AC39" s="109"/>
      <c r="AD39" s="110"/>
      <c r="AE39" s="170" t="s">
        <v>46</v>
      </c>
      <c r="AF39" s="180"/>
    </row>
    <row r="40" spans="1:32" ht="60" customHeight="1" x14ac:dyDescent="0.4">
      <c r="A40" s="190"/>
      <c r="B40" s="190"/>
      <c r="C40" s="9" t="s">
        <v>14</v>
      </c>
      <c r="D40" s="149"/>
      <c r="E40" s="149"/>
      <c r="F40" s="9" t="s">
        <v>15</v>
      </c>
      <c r="G40" s="181"/>
      <c r="H40" s="181"/>
      <c r="I40" s="108" t="s">
        <v>16</v>
      </c>
      <c r="J40" s="110"/>
      <c r="K40" s="181"/>
      <c r="L40" s="181"/>
      <c r="M40" s="181"/>
      <c r="N40" s="9" t="s">
        <v>14</v>
      </c>
      <c r="O40" s="69"/>
      <c r="P40" s="70"/>
      <c r="Q40" s="71"/>
      <c r="R40" s="108" t="s">
        <v>15</v>
      </c>
      <c r="S40" s="110"/>
      <c r="T40" s="69"/>
      <c r="U40" s="70"/>
      <c r="V40" s="71"/>
      <c r="W40" s="108" t="s">
        <v>16</v>
      </c>
      <c r="X40" s="110"/>
      <c r="Y40" s="181"/>
      <c r="Z40" s="181"/>
      <c r="AA40" s="69"/>
      <c r="AB40" s="70"/>
      <c r="AC40" s="70"/>
      <c r="AD40" s="71"/>
      <c r="AE40" s="181"/>
      <c r="AF40" s="181"/>
    </row>
    <row r="41" spans="1:32" ht="60" customHeight="1" x14ac:dyDescent="0.4">
      <c r="A41" s="190"/>
      <c r="B41" s="190"/>
      <c r="C41" s="9" t="s">
        <v>14</v>
      </c>
      <c r="D41" s="149"/>
      <c r="E41" s="149"/>
      <c r="F41" s="9" t="s">
        <v>15</v>
      </c>
      <c r="G41" s="181"/>
      <c r="H41" s="181"/>
      <c r="I41" s="108" t="s">
        <v>16</v>
      </c>
      <c r="J41" s="110"/>
      <c r="K41" s="181"/>
      <c r="L41" s="181"/>
      <c r="M41" s="181"/>
      <c r="N41" s="9" t="s">
        <v>14</v>
      </c>
      <c r="O41" s="69"/>
      <c r="P41" s="70"/>
      <c r="Q41" s="71"/>
      <c r="R41" s="108" t="s">
        <v>15</v>
      </c>
      <c r="S41" s="110"/>
      <c r="T41" s="69"/>
      <c r="U41" s="70"/>
      <c r="V41" s="71"/>
      <c r="W41" s="108" t="s">
        <v>16</v>
      </c>
      <c r="X41" s="110"/>
      <c r="Y41" s="181"/>
      <c r="Z41" s="181"/>
      <c r="AA41" s="69"/>
      <c r="AB41" s="70"/>
      <c r="AC41" s="70"/>
      <c r="AD41" s="71"/>
      <c r="AE41" s="181"/>
      <c r="AF41" s="181"/>
    </row>
    <row r="42" spans="1:32" ht="60" customHeight="1" x14ac:dyDescent="0.4">
      <c r="A42" s="190"/>
      <c r="B42" s="190"/>
      <c r="C42" s="9" t="s">
        <v>14</v>
      </c>
      <c r="D42" s="149"/>
      <c r="E42" s="149"/>
      <c r="F42" s="9" t="s">
        <v>15</v>
      </c>
      <c r="G42" s="181"/>
      <c r="H42" s="181"/>
      <c r="I42" s="108" t="s">
        <v>16</v>
      </c>
      <c r="J42" s="110"/>
      <c r="K42" s="181"/>
      <c r="L42" s="181"/>
      <c r="M42" s="181"/>
      <c r="N42" s="9" t="s">
        <v>14</v>
      </c>
      <c r="O42" s="69"/>
      <c r="P42" s="70"/>
      <c r="Q42" s="71"/>
      <c r="R42" s="108" t="s">
        <v>15</v>
      </c>
      <c r="S42" s="110"/>
      <c r="T42" s="69"/>
      <c r="U42" s="70"/>
      <c r="V42" s="71"/>
      <c r="W42" s="108" t="s">
        <v>16</v>
      </c>
      <c r="X42" s="110"/>
      <c r="Y42" s="181"/>
      <c r="Z42" s="181"/>
      <c r="AA42" s="69"/>
      <c r="AB42" s="70"/>
      <c r="AC42" s="70"/>
      <c r="AD42" s="71"/>
      <c r="AE42" s="181"/>
      <c r="AF42" s="181"/>
    </row>
    <row r="43" spans="1:32" ht="60" customHeight="1" x14ac:dyDescent="0.4">
      <c r="A43" s="190"/>
      <c r="B43" s="190"/>
      <c r="C43" s="9" t="s">
        <v>14</v>
      </c>
      <c r="D43" s="149"/>
      <c r="E43" s="149"/>
      <c r="F43" s="9" t="s">
        <v>15</v>
      </c>
      <c r="G43" s="181"/>
      <c r="H43" s="181"/>
      <c r="I43" s="108" t="s">
        <v>16</v>
      </c>
      <c r="J43" s="110"/>
      <c r="K43" s="181"/>
      <c r="L43" s="181"/>
      <c r="M43" s="181"/>
      <c r="N43" s="9" t="s">
        <v>14</v>
      </c>
      <c r="O43" s="69"/>
      <c r="P43" s="70"/>
      <c r="Q43" s="71"/>
      <c r="R43" s="108" t="s">
        <v>15</v>
      </c>
      <c r="S43" s="110"/>
      <c r="T43" s="69"/>
      <c r="U43" s="70"/>
      <c r="V43" s="71"/>
      <c r="W43" s="108" t="s">
        <v>16</v>
      </c>
      <c r="X43" s="110"/>
      <c r="Y43" s="181"/>
      <c r="Z43" s="181"/>
      <c r="AA43" s="69"/>
      <c r="AB43" s="70"/>
      <c r="AC43" s="70"/>
      <c r="AD43" s="71"/>
      <c r="AE43" s="181"/>
      <c r="AF43" s="181"/>
    </row>
    <row r="44" spans="1:32" ht="31.5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31.5" customHeight="1" x14ac:dyDescent="0.4">
      <c r="A45" s="88" t="s">
        <v>99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</row>
    <row r="46" spans="1:32" ht="24.75" customHeight="1" x14ac:dyDescent="0.4">
      <c r="A46" s="48" t="s">
        <v>578</v>
      </c>
      <c r="B46" s="74" t="s">
        <v>381</v>
      </c>
      <c r="C46" s="75"/>
      <c r="D46" s="151" t="s">
        <v>17</v>
      </c>
      <c r="E46" s="75"/>
      <c r="F46" s="48"/>
      <c r="G46" s="56"/>
      <c r="H46" s="113"/>
      <c r="I46" s="48" t="s">
        <v>578</v>
      </c>
      <c r="J46" s="74" t="s">
        <v>444</v>
      </c>
      <c r="K46" s="74"/>
      <c r="L46" s="74"/>
      <c r="M46" s="38"/>
      <c r="N46" s="28" t="s">
        <v>445</v>
      </c>
      <c r="O46" s="56" t="s">
        <v>578</v>
      </c>
      <c r="P46" s="52" t="s">
        <v>446</v>
      </c>
      <c r="Q46" s="52"/>
      <c r="R46" s="52"/>
      <c r="S46" s="52"/>
      <c r="T46" s="45"/>
      <c r="U46" s="52" t="s">
        <v>445</v>
      </c>
      <c r="V46" s="52"/>
      <c r="W46" s="56" t="s">
        <v>578</v>
      </c>
      <c r="X46" s="56"/>
      <c r="Y46" s="52" t="s">
        <v>447</v>
      </c>
      <c r="Z46" s="52"/>
      <c r="AA46" s="56"/>
      <c r="AB46" s="56"/>
      <c r="AC46" s="153" t="s">
        <v>448</v>
      </c>
      <c r="AD46" s="154"/>
      <c r="AE46" s="56" t="s">
        <v>578</v>
      </c>
      <c r="AF46" s="75" t="s">
        <v>380</v>
      </c>
    </row>
    <row r="47" spans="1:32" ht="24.75" customHeight="1" x14ac:dyDescent="0.4">
      <c r="A47" s="49"/>
      <c r="B47" s="72"/>
      <c r="C47" s="73"/>
      <c r="D47" s="152"/>
      <c r="E47" s="73"/>
      <c r="F47" s="49"/>
      <c r="G47" s="57"/>
      <c r="H47" s="114"/>
      <c r="I47" s="49"/>
      <c r="J47" s="72" t="s">
        <v>451</v>
      </c>
      <c r="K47" s="72"/>
      <c r="L47" s="72"/>
      <c r="M47" s="72"/>
      <c r="N47" s="72"/>
      <c r="O47" s="57"/>
      <c r="P47" s="72" t="s">
        <v>450</v>
      </c>
      <c r="Q47" s="72"/>
      <c r="R47" s="72"/>
      <c r="S47" s="72"/>
      <c r="T47" s="72"/>
      <c r="U47" s="72"/>
      <c r="V47" s="72"/>
      <c r="W47" s="57"/>
      <c r="X47" s="57"/>
      <c r="Y47" s="72" t="s">
        <v>449</v>
      </c>
      <c r="Z47" s="72"/>
      <c r="AA47" s="72"/>
      <c r="AB47" s="72"/>
      <c r="AC47" s="72"/>
      <c r="AD47" s="73"/>
      <c r="AE47" s="57"/>
      <c r="AF47" s="123"/>
    </row>
    <row r="48" spans="1:32" ht="31.5" customHeight="1" x14ac:dyDescent="0.4">
      <c r="A48" s="13"/>
      <c r="B48" s="13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0"/>
      <c r="N48" s="10"/>
      <c r="O48" s="10"/>
      <c r="P48" s="10"/>
      <c r="Q48" s="10"/>
      <c r="R48" s="10"/>
      <c r="S48" s="10"/>
      <c r="T48" s="10"/>
      <c r="U48" s="8"/>
      <c r="V48" s="8"/>
      <c r="W48" s="13"/>
      <c r="X48" s="13"/>
      <c r="Y48" s="5"/>
      <c r="Z48" s="10"/>
      <c r="AA48" s="8"/>
      <c r="AB48" s="8"/>
      <c r="AC48" s="8"/>
      <c r="AD48" s="8"/>
      <c r="AE48" s="8"/>
      <c r="AF48" s="8"/>
    </row>
    <row r="49" spans="1:32" s="7" customFormat="1" ht="35.1" customHeight="1" x14ac:dyDescent="0.4">
      <c r="A49" s="194" t="s">
        <v>2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6"/>
    </row>
    <row r="50" spans="1:32" ht="31.5" customHeight="1" x14ac:dyDescent="0.4">
      <c r="A50" s="88" t="s">
        <v>100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"/>
      <c r="AB50" s="8"/>
      <c r="AC50" s="8"/>
      <c r="AD50" s="8"/>
      <c r="AE50" s="8"/>
      <c r="AF50" s="8"/>
    </row>
    <row r="51" spans="1:32" ht="60" customHeight="1" x14ac:dyDescent="0.4">
      <c r="A51" s="108" t="s">
        <v>47</v>
      </c>
      <c r="B51" s="109"/>
      <c r="C51" s="110"/>
      <c r="D51" s="108" t="s">
        <v>48</v>
      </c>
      <c r="E51" s="109"/>
      <c r="F51" s="109"/>
      <c r="G51" s="110"/>
      <c r="H51" s="108" t="s">
        <v>49</v>
      </c>
      <c r="I51" s="109"/>
      <c r="J51" s="109"/>
      <c r="K51" s="109"/>
      <c r="L51" s="109"/>
      <c r="M51" s="109"/>
      <c r="N51" s="109"/>
      <c r="O51" s="110"/>
      <c r="P51" s="108" t="s">
        <v>50</v>
      </c>
      <c r="Q51" s="109"/>
      <c r="R51" s="109"/>
      <c r="S51" s="110"/>
      <c r="T51" s="166" t="s">
        <v>51</v>
      </c>
      <c r="U51" s="167"/>
      <c r="V51" s="167"/>
      <c r="W51" s="167"/>
      <c r="X51" s="168"/>
      <c r="Y51" s="166" t="s">
        <v>52</v>
      </c>
      <c r="Z51" s="167"/>
      <c r="AA51" s="167"/>
      <c r="AB51" s="168"/>
      <c r="AC51" s="182" t="s">
        <v>53</v>
      </c>
      <c r="AD51" s="182"/>
      <c r="AE51" s="182"/>
      <c r="AF51" s="182"/>
    </row>
    <row r="52" spans="1:32" ht="60" customHeight="1" x14ac:dyDescent="0.4">
      <c r="A52" s="69"/>
      <c r="B52" s="70"/>
      <c r="C52" s="71"/>
      <c r="D52" s="69"/>
      <c r="E52" s="70"/>
      <c r="F52" s="70"/>
      <c r="G52" s="71"/>
      <c r="H52" s="46"/>
      <c r="I52" s="108" t="s">
        <v>14</v>
      </c>
      <c r="J52" s="110"/>
      <c r="K52" s="82"/>
      <c r="L52" s="83"/>
      <c r="M52" s="21" t="s">
        <v>15</v>
      </c>
      <c r="N52" s="47"/>
      <c r="O52" s="9" t="s">
        <v>16</v>
      </c>
      <c r="P52" s="140"/>
      <c r="Q52" s="141"/>
      <c r="R52" s="141"/>
      <c r="S52" s="142"/>
      <c r="T52" s="69"/>
      <c r="U52" s="70"/>
      <c r="V52" s="70"/>
      <c r="W52" s="70"/>
      <c r="X52" s="71"/>
      <c r="Y52" s="69"/>
      <c r="Z52" s="70"/>
      <c r="AA52" s="70"/>
      <c r="AB52" s="71"/>
      <c r="AC52" s="149"/>
      <c r="AD52" s="149"/>
      <c r="AE52" s="149"/>
      <c r="AF52" s="149"/>
    </row>
    <row r="53" spans="1:32" ht="60" customHeight="1" x14ac:dyDescent="0.4">
      <c r="A53" s="69"/>
      <c r="B53" s="70"/>
      <c r="C53" s="71"/>
      <c r="D53" s="69"/>
      <c r="E53" s="70"/>
      <c r="F53" s="70"/>
      <c r="G53" s="71"/>
      <c r="H53" s="46"/>
      <c r="I53" s="108" t="s">
        <v>14</v>
      </c>
      <c r="J53" s="110"/>
      <c r="K53" s="82"/>
      <c r="L53" s="83"/>
      <c r="M53" s="21" t="s">
        <v>15</v>
      </c>
      <c r="N53" s="47"/>
      <c r="O53" s="9" t="s">
        <v>16</v>
      </c>
      <c r="P53" s="140"/>
      <c r="Q53" s="141"/>
      <c r="R53" s="141"/>
      <c r="S53" s="142"/>
      <c r="T53" s="69"/>
      <c r="U53" s="70"/>
      <c r="V53" s="70"/>
      <c r="W53" s="70"/>
      <c r="X53" s="71"/>
      <c r="Y53" s="69"/>
      <c r="Z53" s="70"/>
      <c r="AA53" s="70"/>
      <c r="AB53" s="71"/>
      <c r="AC53" s="149"/>
      <c r="AD53" s="149"/>
      <c r="AE53" s="149"/>
      <c r="AF53" s="149"/>
    </row>
    <row r="54" spans="1:32" ht="60" customHeight="1" x14ac:dyDescent="0.4">
      <c r="A54" s="69"/>
      <c r="B54" s="70"/>
      <c r="C54" s="71"/>
      <c r="D54" s="69"/>
      <c r="E54" s="70"/>
      <c r="F54" s="70"/>
      <c r="G54" s="71"/>
      <c r="H54" s="46"/>
      <c r="I54" s="108" t="s">
        <v>14</v>
      </c>
      <c r="J54" s="110"/>
      <c r="K54" s="82"/>
      <c r="L54" s="83"/>
      <c r="M54" s="21" t="s">
        <v>15</v>
      </c>
      <c r="N54" s="47"/>
      <c r="O54" s="9" t="s">
        <v>16</v>
      </c>
      <c r="P54" s="140"/>
      <c r="Q54" s="141"/>
      <c r="R54" s="141"/>
      <c r="S54" s="142"/>
      <c r="T54" s="69"/>
      <c r="U54" s="70"/>
      <c r="V54" s="70"/>
      <c r="W54" s="70"/>
      <c r="X54" s="71"/>
      <c r="Y54" s="69"/>
      <c r="Z54" s="70"/>
      <c r="AA54" s="70"/>
      <c r="AB54" s="71"/>
      <c r="AC54" s="149"/>
      <c r="AD54" s="149"/>
      <c r="AE54" s="149"/>
      <c r="AF54" s="149"/>
    </row>
    <row r="55" spans="1:32" ht="60" customHeight="1" x14ac:dyDescent="0.4">
      <c r="A55" s="69"/>
      <c r="B55" s="70"/>
      <c r="C55" s="71"/>
      <c r="D55" s="69"/>
      <c r="E55" s="70"/>
      <c r="F55" s="70"/>
      <c r="G55" s="71"/>
      <c r="H55" s="46"/>
      <c r="I55" s="108" t="s">
        <v>14</v>
      </c>
      <c r="J55" s="110"/>
      <c r="K55" s="82"/>
      <c r="L55" s="83"/>
      <c r="M55" s="21" t="s">
        <v>15</v>
      </c>
      <c r="N55" s="47"/>
      <c r="O55" s="9" t="s">
        <v>16</v>
      </c>
      <c r="P55" s="140"/>
      <c r="Q55" s="141"/>
      <c r="R55" s="141"/>
      <c r="S55" s="142"/>
      <c r="T55" s="69"/>
      <c r="U55" s="70"/>
      <c r="V55" s="70"/>
      <c r="W55" s="70"/>
      <c r="X55" s="71"/>
      <c r="Y55" s="69"/>
      <c r="Z55" s="70"/>
      <c r="AA55" s="70"/>
      <c r="AB55" s="71"/>
      <c r="AC55" s="149"/>
      <c r="AD55" s="149"/>
      <c r="AE55" s="149"/>
      <c r="AF55" s="149"/>
    </row>
    <row r="56" spans="1:32" ht="31.5" customHeight="1" x14ac:dyDescent="0.4">
      <c r="A56" s="14"/>
      <c r="B56" s="14"/>
      <c r="C56" s="1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 ht="31.5" customHeight="1" x14ac:dyDescent="0.4">
      <c r="A57" s="88" t="s">
        <v>101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</row>
    <row r="58" spans="1:32" ht="31.5" customHeight="1" x14ac:dyDescent="0.4">
      <c r="A58" s="150" t="s">
        <v>54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</row>
    <row r="59" spans="1:32" ht="60" customHeight="1" x14ac:dyDescent="0.4">
      <c r="A59" s="148" t="s">
        <v>68</v>
      </c>
      <c r="B59" s="148"/>
      <c r="C59" s="182" t="s">
        <v>48</v>
      </c>
      <c r="D59" s="182"/>
      <c r="E59" s="182"/>
      <c r="F59" s="170" t="s">
        <v>49</v>
      </c>
      <c r="G59" s="170"/>
      <c r="H59" s="170"/>
      <c r="I59" s="170"/>
      <c r="J59" s="170"/>
      <c r="K59" s="170"/>
      <c r="L59" s="170"/>
      <c r="M59" s="170"/>
      <c r="N59" s="6" t="s">
        <v>50</v>
      </c>
      <c r="O59" s="166" t="s">
        <v>51</v>
      </c>
      <c r="P59" s="167"/>
      <c r="Q59" s="168"/>
      <c r="R59" s="143" t="s">
        <v>55</v>
      </c>
      <c r="S59" s="144"/>
      <c r="T59" s="144"/>
      <c r="U59" s="144"/>
      <c r="V59" s="145"/>
      <c r="W59" s="166" t="s">
        <v>67</v>
      </c>
      <c r="X59" s="167"/>
      <c r="Y59" s="167"/>
      <c r="Z59" s="167"/>
      <c r="AA59" s="167"/>
      <c r="AB59" s="168"/>
      <c r="AC59" s="148" t="s">
        <v>56</v>
      </c>
      <c r="AD59" s="148"/>
      <c r="AE59" s="148"/>
      <c r="AF59" s="148"/>
    </row>
    <row r="60" spans="1:32" ht="30" customHeight="1" x14ac:dyDescent="0.4">
      <c r="A60" s="61"/>
      <c r="B60" s="63"/>
      <c r="C60" s="61"/>
      <c r="D60" s="62"/>
      <c r="E60" s="63"/>
      <c r="F60" s="80"/>
      <c r="G60" s="76" t="s">
        <v>14</v>
      </c>
      <c r="H60" s="80"/>
      <c r="I60" s="67" t="s">
        <v>15</v>
      </c>
      <c r="J60" s="53"/>
      <c r="K60" s="84"/>
      <c r="L60" s="85"/>
      <c r="M60" s="76" t="s">
        <v>16</v>
      </c>
      <c r="N60" s="78"/>
      <c r="O60" s="61"/>
      <c r="P60" s="62"/>
      <c r="Q60" s="63"/>
      <c r="R60" s="48" t="s">
        <v>578</v>
      </c>
      <c r="S60" s="56"/>
      <c r="T60" s="74" t="s">
        <v>452</v>
      </c>
      <c r="U60" s="74"/>
      <c r="V60" s="75"/>
      <c r="W60" s="84"/>
      <c r="X60" s="146"/>
      <c r="Y60" s="146"/>
      <c r="Z60" s="146"/>
      <c r="AA60" s="146"/>
      <c r="AB60" s="85"/>
      <c r="AC60" s="84"/>
      <c r="AD60" s="146"/>
      <c r="AE60" s="146"/>
      <c r="AF60" s="85"/>
    </row>
    <row r="61" spans="1:32" ht="30" customHeight="1" x14ac:dyDescent="0.4">
      <c r="A61" s="64"/>
      <c r="B61" s="66"/>
      <c r="C61" s="64"/>
      <c r="D61" s="65"/>
      <c r="E61" s="66"/>
      <c r="F61" s="81"/>
      <c r="G61" s="77"/>
      <c r="H61" s="81"/>
      <c r="I61" s="68"/>
      <c r="J61" s="55"/>
      <c r="K61" s="86"/>
      <c r="L61" s="87"/>
      <c r="M61" s="77"/>
      <c r="N61" s="79"/>
      <c r="O61" s="64"/>
      <c r="P61" s="65"/>
      <c r="Q61" s="66"/>
      <c r="R61" s="49" t="s">
        <v>578</v>
      </c>
      <c r="S61" s="57"/>
      <c r="T61" s="72" t="s">
        <v>453</v>
      </c>
      <c r="U61" s="72"/>
      <c r="V61" s="73"/>
      <c r="W61" s="86"/>
      <c r="X61" s="147"/>
      <c r="Y61" s="147"/>
      <c r="Z61" s="147"/>
      <c r="AA61" s="147"/>
      <c r="AB61" s="87"/>
      <c r="AC61" s="86"/>
      <c r="AD61" s="147"/>
      <c r="AE61" s="147"/>
      <c r="AF61" s="87"/>
    </row>
    <row r="62" spans="1:32" ht="30" customHeight="1" x14ac:dyDescent="0.4">
      <c r="A62" s="61"/>
      <c r="B62" s="63"/>
      <c r="C62" s="61"/>
      <c r="D62" s="62"/>
      <c r="E62" s="63"/>
      <c r="F62" s="80"/>
      <c r="G62" s="76" t="s">
        <v>14</v>
      </c>
      <c r="H62" s="80"/>
      <c r="I62" s="67" t="s">
        <v>15</v>
      </c>
      <c r="J62" s="53"/>
      <c r="K62" s="84"/>
      <c r="L62" s="85"/>
      <c r="M62" s="76" t="s">
        <v>16</v>
      </c>
      <c r="N62" s="78"/>
      <c r="O62" s="61"/>
      <c r="P62" s="62"/>
      <c r="Q62" s="63"/>
      <c r="R62" s="48" t="s">
        <v>578</v>
      </c>
      <c r="S62" s="56"/>
      <c r="T62" s="74" t="s">
        <v>452</v>
      </c>
      <c r="U62" s="74"/>
      <c r="V62" s="75"/>
      <c r="W62" s="84"/>
      <c r="X62" s="146"/>
      <c r="Y62" s="146"/>
      <c r="Z62" s="146"/>
      <c r="AA62" s="146"/>
      <c r="AB62" s="85"/>
      <c r="AC62" s="84"/>
      <c r="AD62" s="146"/>
      <c r="AE62" s="146"/>
      <c r="AF62" s="85"/>
    </row>
    <row r="63" spans="1:32" ht="30" customHeight="1" x14ac:dyDescent="0.4">
      <c r="A63" s="64"/>
      <c r="B63" s="66"/>
      <c r="C63" s="64"/>
      <c r="D63" s="65"/>
      <c r="E63" s="66"/>
      <c r="F63" s="81"/>
      <c r="G63" s="77"/>
      <c r="H63" s="81"/>
      <c r="I63" s="68"/>
      <c r="J63" s="55"/>
      <c r="K63" s="86"/>
      <c r="L63" s="87"/>
      <c r="M63" s="77"/>
      <c r="N63" s="79"/>
      <c r="O63" s="64"/>
      <c r="P63" s="65"/>
      <c r="Q63" s="66"/>
      <c r="R63" s="49" t="s">
        <v>578</v>
      </c>
      <c r="S63" s="57"/>
      <c r="T63" s="72" t="s">
        <v>453</v>
      </c>
      <c r="U63" s="72"/>
      <c r="V63" s="73"/>
      <c r="W63" s="86"/>
      <c r="X63" s="147"/>
      <c r="Y63" s="147"/>
      <c r="Z63" s="147"/>
      <c r="AA63" s="147"/>
      <c r="AB63" s="87"/>
      <c r="AC63" s="86"/>
      <c r="AD63" s="147"/>
      <c r="AE63" s="147"/>
      <c r="AF63" s="87"/>
    </row>
    <row r="64" spans="1:32" ht="30" customHeight="1" x14ac:dyDescent="0.4">
      <c r="A64" s="61"/>
      <c r="B64" s="63"/>
      <c r="C64" s="61"/>
      <c r="D64" s="62"/>
      <c r="E64" s="63"/>
      <c r="F64" s="80"/>
      <c r="G64" s="76" t="s">
        <v>14</v>
      </c>
      <c r="H64" s="80"/>
      <c r="I64" s="67" t="s">
        <v>15</v>
      </c>
      <c r="J64" s="53"/>
      <c r="K64" s="84"/>
      <c r="L64" s="85"/>
      <c r="M64" s="76" t="s">
        <v>16</v>
      </c>
      <c r="N64" s="78"/>
      <c r="O64" s="61"/>
      <c r="P64" s="62"/>
      <c r="Q64" s="63"/>
      <c r="R64" s="48" t="s">
        <v>578</v>
      </c>
      <c r="S64" s="56"/>
      <c r="T64" s="74" t="s">
        <v>452</v>
      </c>
      <c r="U64" s="74"/>
      <c r="V64" s="75"/>
      <c r="W64" s="61"/>
      <c r="X64" s="62"/>
      <c r="Y64" s="62"/>
      <c r="Z64" s="62"/>
      <c r="AA64" s="62"/>
      <c r="AB64" s="63"/>
      <c r="AC64" s="61"/>
      <c r="AD64" s="62"/>
      <c r="AE64" s="62"/>
      <c r="AF64" s="63"/>
    </row>
    <row r="65" spans="1:32" ht="30" customHeight="1" x14ac:dyDescent="0.4">
      <c r="A65" s="64"/>
      <c r="B65" s="66"/>
      <c r="C65" s="64"/>
      <c r="D65" s="65"/>
      <c r="E65" s="66"/>
      <c r="F65" s="81"/>
      <c r="G65" s="77"/>
      <c r="H65" s="81"/>
      <c r="I65" s="68"/>
      <c r="J65" s="55"/>
      <c r="K65" s="86"/>
      <c r="L65" s="87"/>
      <c r="M65" s="77"/>
      <c r="N65" s="79"/>
      <c r="O65" s="64"/>
      <c r="P65" s="65"/>
      <c r="Q65" s="66"/>
      <c r="R65" s="49" t="s">
        <v>578</v>
      </c>
      <c r="S65" s="57"/>
      <c r="T65" s="72" t="s">
        <v>453</v>
      </c>
      <c r="U65" s="72"/>
      <c r="V65" s="73"/>
      <c r="W65" s="64"/>
      <c r="X65" s="65"/>
      <c r="Y65" s="65"/>
      <c r="Z65" s="65"/>
      <c r="AA65" s="65"/>
      <c r="AB65" s="66"/>
      <c r="AC65" s="64"/>
      <c r="AD65" s="65"/>
      <c r="AE65" s="65"/>
      <c r="AF65" s="66"/>
    </row>
    <row r="66" spans="1:32" ht="30" customHeight="1" x14ac:dyDescent="0.4">
      <c r="A66" s="61"/>
      <c r="B66" s="63"/>
      <c r="C66" s="61"/>
      <c r="D66" s="62"/>
      <c r="E66" s="63"/>
      <c r="F66" s="80"/>
      <c r="G66" s="76" t="s">
        <v>14</v>
      </c>
      <c r="H66" s="80"/>
      <c r="I66" s="67" t="s">
        <v>15</v>
      </c>
      <c r="J66" s="53"/>
      <c r="K66" s="84"/>
      <c r="L66" s="85"/>
      <c r="M66" s="76" t="s">
        <v>16</v>
      </c>
      <c r="N66" s="78"/>
      <c r="O66" s="61"/>
      <c r="P66" s="62"/>
      <c r="Q66" s="63"/>
      <c r="R66" s="48" t="s">
        <v>578</v>
      </c>
      <c r="S66" s="56"/>
      <c r="T66" s="74" t="s">
        <v>452</v>
      </c>
      <c r="U66" s="74"/>
      <c r="V66" s="75"/>
      <c r="W66" s="61"/>
      <c r="X66" s="62"/>
      <c r="Y66" s="62"/>
      <c r="Z66" s="62"/>
      <c r="AA66" s="62"/>
      <c r="AB66" s="63"/>
      <c r="AC66" s="61"/>
      <c r="AD66" s="62"/>
      <c r="AE66" s="62"/>
      <c r="AF66" s="63"/>
    </row>
    <row r="67" spans="1:32" ht="30" customHeight="1" x14ac:dyDescent="0.4">
      <c r="A67" s="64"/>
      <c r="B67" s="66"/>
      <c r="C67" s="64"/>
      <c r="D67" s="65"/>
      <c r="E67" s="66"/>
      <c r="F67" s="81"/>
      <c r="G67" s="77"/>
      <c r="H67" s="81"/>
      <c r="I67" s="68"/>
      <c r="J67" s="55"/>
      <c r="K67" s="86"/>
      <c r="L67" s="87"/>
      <c r="M67" s="77"/>
      <c r="N67" s="79"/>
      <c r="O67" s="64"/>
      <c r="P67" s="65"/>
      <c r="Q67" s="66"/>
      <c r="R67" s="49" t="s">
        <v>578</v>
      </c>
      <c r="S67" s="57"/>
      <c r="T67" s="72" t="s">
        <v>453</v>
      </c>
      <c r="U67" s="72"/>
      <c r="V67" s="73"/>
      <c r="W67" s="64"/>
      <c r="X67" s="65"/>
      <c r="Y67" s="65"/>
      <c r="Z67" s="65"/>
      <c r="AA67" s="65"/>
      <c r="AB67" s="66"/>
      <c r="AC67" s="64"/>
      <c r="AD67" s="65"/>
      <c r="AE67" s="65"/>
      <c r="AF67" s="66"/>
    </row>
    <row r="68" spans="1:32" ht="31.5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ht="31.5" customHeight="1" x14ac:dyDescent="0.4">
      <c r="A69" s="189">
        <v>3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</row>
    <row r="70" spans="1:32" ht="15" customHeight="1" x14ac:dyDescent="0.4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1:32" ht="35.1" customHeight="1" x14ac:dyDescent="0.4">
      <c r="A71" s="227" t="s">
        <v>3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9"/>
    </row>
    <row r="72" spans="1:32" ht="31.5" customHeight="1" x14ac:dyDescent="0.35">
      <c r="A72" s="230" t="s">
        <v>102</v>
      </c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</row>
    <row r="73" spans="1:32" ht="50.1" customHeight="1" x14ac:dyDescent="0.4">
      <c r="A73" s="204" t="s">
        <v>80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5"/>
      <c r="AC73" s="69"/>
      <c r="AD73" s="70"/>
      <c r="AE73" s="71"/>
      <c r="AF73" s="8" t="s">
        <v>39</v>
      </c>
    </row>
    <row r="74" spans="1:32" ht="12" customHeight="1" x14ac:dyDescent="0.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5"/>
      <c r="X74" s="15"/>
      <c r="Y74" s="15"/>
      <c r="Z74" s="15"/>
      <c r="AA74" s="8"/>
      <c r="AB74" s="8"/>
      <c r="AC74" s="8"/>
      <c r="AD74" s="8"/>
      <c r="AE74" s="8"/>
      <c r="AF74" s="8"/>
    </row>
    <row r="75" spans="1:32" ht="50.1" customHeight="1" x14ac:dyDescent="0.4">
      <c r="A75" s="180"/>
      <c r="B75" s="180"/>
      <c r="C75" s="180"/>
      <c r="D75" s="180"/>
      <c r="E75" s="108" t="s">
        <v>383</v>
      </c>
      <c r="F75" s="110"/>
      <c r="G75" s="108" t="s">
        <v>382</v>
      </c>
      <c r="H75" s="109"/>
      <c r="I75" s="109"/>
      <c r="J75" s="109"/>
      <c r="K75" s="109"/>
      <c r="L75" s="109"/>
      <c r="M75" s="110"/>
      <c r="N75" s="108" t="s">
        <v>29</v>
      </c>
      <c r="O75" s="109"/>
      <c r="P75" s="109"/>
      <c r="Q75" s="109"/>
      <c r="R75" s="109"/>
      <c r="S75" s="109"/>
      <c r="T75" s="110"/>
      <c r="U75" s="170" t="s">
        <v>57</v>
      </c>
      <c r="V75" s="170"/>
      <c r="W75" s="180"/>
      <c r="X75" s="180"/>
      <c r="Y75" s="180"/>
      <c r="Z75" s="180"/>
      <c r="AA75" s="170" t="s">
        <v>58</v>
      </c>
      <c r="AB75" s="170"/>
      <c r="AC75" s="180"/>
      <c r="AD75" s="180"/>
      <c r="AE75" s="180"/>
      <c r="AF75" s="180"/>
    </row>
    <row r="76" spans="1:32" ht="50.1" customHeight="1" x14ac:dyDescent="0.4">
      <c r="A76" s="170" t="s">
        <v>59</v>
      </c>
      <c r="B76" s="180"/>
      <c r="C76" s="180"/>
      <c r="D76" s="180"/>
      <c r="E76" s="108" t="s">
        <v>384</v>
      </c>
      <c r="F76" s="110"/>
      <c r="G76" s="137"/>
      <c r="H76" s="82"/>
      <c r="I76" s="82"/>
      <c r="J76" s="82"/>
      <c r="K76" s="82"/>
      <c r="L76" s="82"/>
      <c r="M76" s="83"/>
      <c r="N76" s="137"/>
      <c r="O76" s="82"/>
      <c r="P76" s="82"/>
      <c r="Q76" s="82"/>
      <c r="R76" s="82"/>
      <c r="S76" s="82"/>
      <c r="T76" s="83"/>
      <c r="U76" s="138"/>
      <c r="V76" s="139"/>
      <c r="W76" s="108" t="s">
        <v>19</v>
      </c>
      <c r="X76" s="110"/>
      <c r="Y76" s="43"/>
      <c r="Z76" s="9" t="s">
        <v>18</v>
      </c>
      <c r="AA76" s="138"/>
      <c r="AB76" s="139"/>
      <c r="AC76" s="108" t="s">
        <v>19</v>
      </c>
      <c r="AD76" s="110"/>
      <c r="AE76" s="43"/>
      <c r="AF76" s="9" t="s">
        <v>15</v>
      </c>
    </row>
    <row r="77" spans="1:32" ht="50.1" customHeight="1" x14ac:dyDescent="0.4">
      <c r="A77" s="170" t="s">
        <v>60</v>
      </c>
      <c r="B77" s="180"/>
      <c r="C77" s="180"/>
      <c r="D77" s="180"/>
      <c r="E77" s="108" t="s">
        <v>385</v>
      </c>
      <c r="F77" s="110"/>
      <c r="G77" s="137"/>
      <c r="H77" s="82"/>
      <c r="I77" s="82"/>
      <c r="J77" s="82"/>
      <c r="K77" s="82"/>
      <c r="L77" s="82"/>
      <c r="M77" s="83"/>
      <c r="N77" s="137"/>
      <c r="O77" s="82"/>
      <c r="P77" s="82"/>
      <c r="Q77" s="82"/>
      <c r="R77" s="82"/>
      <c r="S77" s="82"/>
      <c r="T77" s="83"/>
      <c r="U77" s="138"/>
      <c r="V77" s="139"/>
      <c r="W77" s="108" t="s">
        <v>14</v>
      </c>
      <c r="X77" s="110"/>
      <c r="Y77" s="43"/>
      <c r="Z77" s="9" t="s">
        <v>18</v>
      </c>
      <c r="AA77" s="138"/>
      <c r="AB77" s="139"/>
      <c r="AC77" s="108" t="s">
        <v>19</v>
      </c>
      <c r="AD77" s="110"/>
      <c r="AE77" s="43"/>
      <c r="AF77" s="9" t="s">
        <v>15</v>
      </c>
    </row>
    <row r="78" spans="1:32" ht="50.1" customHeight="1" x14ac:dyDescent="0.4">
      <c r="A78" s="170" t="s">
        <v>61</v>
      </c>
      <c r="B78" s="180"/>
      <c r="C78" s="180"/>
      <c r="D78" s="180"/>
      <c r="E78" s="108" t="s">
        <v>386</v>
      </c>
      <c r="F78" s="110"/>
      <c r="G78" s="137"/>
      <c r="H78" s="82"/>
      <c r="I78" s="82"/>
      <c r="J78" s="82"/>
      <c r="K78" s="82"/>
      <c r="L78" s="82"/>
      <c r="M78" s="83"/>
      <c r="N78" s="137"/>
      <c r="O78" s="82"/>
      <c r="P78" s="82"/>
      <c r="Q78" s="82"/>
      <c r="R78" s="82"/>
      <c r="S78" s="82"/>
      <c r="T78" s="83"/>
      <c r="U78" s="138"/>
      <c r="V78" s="139"/>
      <c r="W78" s="108" t="s">
        <v>14</v>
      </c>
      <c r="X78" s="110"/>
      <c r="Y78" s="43"/>
      <c r="Z78" s="9" t="s">
        <v>18</v>
      </c>
      <c r="AA78" s="138"/>
      <c r="AB78" s="139"/>
      <c r="AC78" s="108" t="s">
        <v>19</v>
      </c>
      <c r="AD78" s="110"/>
      <c r="AE78" s="43"/>
      <c r="AF78" s="9" t="s">
        <v>15</v>
      </c>
    </row>
    <row r="79" spans="1:32" ht="50.1" customHeight="1" x14ac:dyDescent="0.4">
      <c r="A79" s="170" t="s">
        <v>62</v>
      </c>
      <c r="B79" s="170"/>
      <c r="C79" s="170"/>
      <c r="D79" s="170"/>
      <c r="E79" s="140"/>
      <c r="F79" s="142"/>
      <c r="G79" s="137"/>
      <c r="H79" s="82"/>
      <c r="I79" s="82"/>
      <c r="J79" s="82"/>
      <c r="K79" s="82"/>
      <c r="L79" s="82"/>
      <c r="M79" s="83"/>
      <c r="N79" s="137"/>
      <c r="O79" s="82"/>
      <c r="P79" s="82"/>
      <c r="Q79" s="82"/>
      <c r="R79" s="82"/>
      <c r="S79" s="82"/>
      <c r="T79" s="83"/>
      <c r="U79" s="138"/>
      <c r="V79" s="139"/>
      <c r="W79" s="108" t="s">
        <v>14</v>
      </c>
      <c r="X79" s="110"/>
      <c r="Y79" s="43"/>
      <c r="Z79" s="9" t="s">
        <v>18</v>
      </c>
      <c r="AA79" s="138"/>
      <c r="AB79" s="139"/>
      <c r="AC79" s="108" t="s">
        <v>19</v>
      </c>
      <c r="AD79" s="110"/>
      <c r="AE79" s="43"/>
      <c r="AF79" s="9" t="s">
        <v>15</v>
      </c>
    </row>
    <row r="80" spans="1:32" ht="50.1" customHeight="1" x14ac:dyDescent="0.4">
      <c r="A80" s="170"/>
      <c r="B80" s="170"/>
      <c r="C80" s="170"/>
      <c r="D80" s="170"/>
      <c r="E80" s="140"/>
      <c r="F80" s="142"/>
      <c r="G80" s="137"/>
      <c r="H80" s="82"/>
      <c r="I80" s="82"/>
      <c r="J80" s="82"/>
      <c r="K80" s="82"/>
      <c r="L80" s="82"/>
      <c r="M80" s="83"/>
      <c r="N80" s="137"/>
      <c r="O80" s="82"/>
      <c r="P80" s="82"/>
      <c r="Q80" s="82"/>
      <c r="R80" s="82"/>
      <c r="S80" s="82"/>
      <c r="T80" s="83"/>
      <c r="U80" s="175"/>
      <c r="V80" s="176"/>
      <c r="W80" s="108" t="s">
        <v>14</v>
      </c>
      <c r="X80" s="110"/>
      <c r="Y80" s="43"/>
      <c r="Z80" s="9" t="s">
        <v>18</v>
      </c>
      <c r="AA80" s="175"/>
      <c r="AB80" s="176"/>
      <c r="AC80" s="108" t="s">
        <v>19</v>
      </c>
      <c r="AD80" s="110"/>
      <c r="AE80" s="43"/>
      <c r="AF80" s="9" t="s">
        <v>15</v>
      </c>
    </row>
    <row r="81" spans="1:32" ht="35.25" customHeight="1" x14ac:dyDescent="0.3">
      <c r="A81" s="48" t="s">
        <v>578</v>
      </c>
      <c r="B81" s="50" t="s">
        <v>396</v>
      </c>
      <c r="C81" s="50"/>
      <c r="D81" s="50"/>
      <c r="E81" s="56" t="s">
        <v>578</v>
      </c>
      <c r="F81" s="50" t="s">
        <v>395</v>
      </c>
      <c r="G81" s="50"/>
      <c r="H81" s="50"/>
      <c r="I81" s="50"/>
      <c r="J81" s="50"/>
      <c r="K81" s="50"/>
      <c r="L81" s="50"/>
      <c r="M81" s="56" t="s">
        <v>578</v>
      </c>
      <c r="N81" s="50" t="s">
        <v>394</v>
      </c>
      <c r="O81" s="50"/>
      <c r="P81" s="50"/>
      <c r="Q81" s="50"/>
      <c r="R81" s="56" t="s">
        <v>578</v>
      </c>
      <c r="S81" s="56"/>
      <c r="T81" s="50" t="s">
        <v>393</v>
      </c>
      <c r="U81" s="50"/>
      <c r="V81" s="50"/>
      <c r="W81" s="50"/>
      <c r="X81" s="50"/>
      <c r="Y81" s="50"/>
      <c r="Z81" s="50"/>
      <c r="AA81" s="56" t="s">
        <v>578</v>
      </c>
      <c r="AB81" s="56"/>
      <c r="AC81" s="50" t="s">
        <v>392</v>
      </c>
      <c r="AD81" s="50"/>
      <c r="AE81" s="50"/>
      <c r="AF81" s="58"/>
    </row>
    <row r="82" spans="1:32" ht="34.5" customHeight="1" x14ac:dyDescent="0.4">
      <c r="A82" s="49"/>
      <c r="B82" s="51" t="s">
        <v>391</v>
      </c>
      <c r="C82" s="51"/>
      <c r="D82" s="51"/>
      <c r="E82" s="57"/>
      <c r="F82" s="51" t="s">
        <v>390</v>
      </c>
      <c r="G82" s="51"/>
      <c r="H82" s="51"/>
      <c r="I82" s="51"/>
      <c r="J82" s="51"/>
      <c r="K82" s="51"/>
      <c r="L82" s="51"/>
      <c r="M82" s="57"/>
      <c r="N82" s="51" t="s">
        <v>389</v>
      </c>
      <c r="O82" s="51"/>
      <c r="P82" s="51"/>
      <c r="Q82" s="51"/>
      <c r="R82" s="57"/>
      <c r="S82" s="57"/>
      <c r="T82" s="51" t="s">
        <v>388</v>
      </c>
      <c r="U82" s="51"/>
      <c r="V82" s="51"/>
      <c r="W82" s="51"/>
      <c r="X82" s="51"/>
      <c r="Y82" s="51"/>
      <c r="Z82" s="51"/>
      <c r="AA82" s="57"/>
      <c r="AB82" s="57"/>
      <c r="AC82" s="51" t="s">
        <v>387</v>
      </c>
      <c r="AD82" s="51"/>
      <c r="AE82" s="51"/>
      <c r="AF82" s="169"/>
    </row>
    <row r="83" spans="1:32" ht="31.5" customHeight="1" x14ac:dyDescent="0.4">
      <c r="A83" s="14"/>
      <c r="B83" s="14"/>
      <c r="C83" s="1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31.5" customHeight="1" x14ac:dyDescent="0.4">
      <c r="A84" s="88" t="s">
        <v>103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</row>
    <row r="85" spans="1:32" ht="30" customHeight="1" x14ac:dyDescent="0.4">
      <c r="A85" s="222" t="s">
        <v>69</v>
      </c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</row>
    <row r="86" spans="1:32" ht="50.1" customHeight="1" x14ac:dyDescent="0.4">
      <c r="A86" s="187" t="s">
        <v>30</v>
      </c>
      <c r="B86" s="188"/>
      <c r="C86" s="188"/>
      <c r="D86" s="188"/>
      <c r="E86" s="188"/>
      <c r="F86" s="177" t="s">
        <v>29</v>
      </c>
      <c r="G86" s="178"/>
      <c r="H86" s="178"/>
      <c r="I86" s="178"/>
      <c r="J86" s="179"/>
      <c r="K86" s="187" t="s">
        <v>31</v>
      </c>
      <c r="L86" s="187"/>
      <c r="M86" s="188"/>
      <c r="N86" s="188"/>
      <c r="O86" s="177" t="s">
        <v>32</v>
      </c>
      <c r="P86" s="178"/>
      <c r="Q86" s="178"/>
      <c r="R86" s="178"/>
      <c r="S86" s="178"/>
      <c r="T86" s="178"/>
      <c r="U86" s="178"/>
      <c r="V86" s="178"/>
      <c r="W86" s="178"/>
      <c r="X86" s="179"/>
      <c r="Y86" s="224" t="s">
        <v>40</v>
      </c>
      <c r="Z86" s="224"/>
      <c r="AA86" s="224"/>
      <c r="AB86" s="224"/>
      <c r="AC86" s="224"/>
      <c r="AD86" s="224"/>
      <c r="AE86" s="224"/>
      <c r="AF86" s="224"/>
    </row>
    <row r="87" spans="1:32" ht="50.1" customHeight="1" x14ac:dyDescent="0.4">
      <c r="A87" s="149"/>
      <c r="B87" s="149"/>
      <c r="C87" s="149"/>
      <c r="D87" s="149"/>
      <c r="E87" s="149"/>
      <c r="F87" s="140"/>
      <c r="G87" s="141"/>
      <c r="H87" s="141"/>
      <c r="I87" s="141"/>
      <c r="J87" s="142"/>
      <c r="K87" s="181"/>
      <c r="L87" s="181"/>
      <c r="M87" s="181"/>
      <c r="N87" s="181"/>
      <c r="O87" s="69"/>
      <c r="P87" s="70"/>
      <c r="Q87" s="71"/>
      <c r="R87" s="108" t="s">
        <v>19</v>
      </c>
      <c r="S87" s="110"/>
      <c r="T87" s="140"/>
      <c r="U87" s="141"/>
      <c r="V87" s="142"/>
      <c r="W87" s="108" t="s">
        <v>15</v>
      </c>
      <c r="X87" s="110"/>
      <c r="Y87" s="181"/>
      <c r="Z87" s="181"/>
      <c r="AA87" s="108" t="s">
        <v>19</v>
      </c>
      <c r="AB87" s="110"/>
      <c r="AC87" s="181"/>
      <c r="AD87" s="181"/>
      <c r="AE87" s="181"/>
      <c r="AF87" s="9" t="s">
        <v>18</v>
      </c>
    </row>
    <row r="88" spans="1:32" ht="50.1" customHeight="1" x14ac:dyDescent="0.4">
      <c r="A88" s="149"/>
      <c r="B88" s="149"/>
      <c r="C88" s="149"/>
      <c r="D88" s="149"/>
      <c r="E88" s="149"/>
      <c r="F88" s="140"/>
      <c r="G88" s="141"/>
      <c r="H88" s="141"/>
      <c r="I88" s="141"/>
      <c r="J88" s="142"/>
      <c r="K88" s="181"/>
      <c r="L88" s="181"/>
      <c r="M88" s="181"/>
      <c r="N88" s="181"/>
      <c r="O88" s="69"/>
      <c r="P88" s="70"/>
      <c r="Q88" s="71"/>
      <c r="R88" s="108" t="s">
        <v>19</v>
      </c>
      <c r="S88" s="110"/>
      <c r="T88" s="140"/>
      <c r="U88" s="141"/>
      <c r="V88" s="142"/>
      <c r="W88" s="108" t="s">
        <v>15</v>
      </c>
      <c r="X88" s="110"/>
      <c r="Y88" s="181"/>
      <c r="Z88" s="181"/>
      <c r="AA88" s="108" t="s">
        <v>14</v>
      </c>
      <c r="AB88" s="110"/>
      <c r="AC88" s="181"/>
      <c r="AD88" s="181"/>
      <c r="AE88" s="181"/>
      <c r="AF88" s="9" t="s">
        <v>18</v>
      </c>
    </row>
    <row r="89" spans="1:32" ht="50.1" customHeight="1" x14ac:dyDescent="0.4">
      <c r="A89" s="149"/>
      <c r="B89" s="149"/>
      <c r="C89" s="149"/>
      <c r="D89" s="149"/>
      <c r="E89" s="149"/>
      <c r="F89" s="140"/>
      <c r="G89" s="141"/>
      <c r="H89" s="141"/>
      <c r="I89" s="141"/>
      <c r="J89" s="142"/>
      <c r="K89" s="181"/>
      <c r="L89" s="181"/>
      <c r="M89" s="181"/>
      <c r="N89" s="181"/>
      <c r="O89" s="69"/>
      <c r="P89" s="70"/>
      <c r="Q89" s="71"/>
      <c r="R89" s="108" t="s">
        <v>19</v>
      </c>
      <c r="S89" s="110"/>
      <c r="T89" s="140"/>
      <c r="U89" s="141"/>
      <c r="V89" s="142"/>
      <c r="W89" s="108" t="s">
        <v>15</v>
      </c>
      <c r="X89" s="110"/>
      <c r="Y89" s="181"/>
      <c r="Z89" s="181"/>
      <c r="AA89" s="108" t="s">
        <v>14</v>
      </c>
      <c r="AB89" s="110"/>
      <c r="AC89" s="181"/>
      <c r="AD89" s="181"/>
      <c r="AE89" s="181"/>
      <c r="AF89" s="9" t="s">
        <v>18</v>
      </c>
    </row>
    <row r="90" spans="1:32" ht="31.5" customHeight="1" x14ac:dyDescent="0.4">
      <c r="A90" s="10"/>
      <c r="B90" s="10"/>
      <c r="C90" s="10"/>
      <c r="D90" s="10"/>
      <c r="E90" s="10"/>
      <c r="F90" s="8"/>
      <c r="G90" s="8"/>
      <c r="H90" s="8"/>
      <c r="I90" s="8"/>
      <c r="J90" s="8"/>
      <c r="K90" s="8"/>
      <c r="L90" s="8"/>
      <c r="M90" s="8"/>
      <c r="N90" s="8"/>
      <c r="O90" s="8"/>
      <c r="P90" s="11"/>
      <c r="Q90" s="11"/>
      <c r="R90" s="8"/>
      <c r="S90" s="8"/>
      <c r="T90" s="11"/>
      <c r="U90" s="8"/>
      <c r="V90" s="8"/>
      <c r="W90" s="11"/>
      <c r="X90" s="11"/>
      <c r="Y90" s="8"/>
      <c r="Z90" s="11"/>
      <c r="AA90" s="8"/>
      <c r="AB90" s="8"/>
      <c r="AC90" s="8"/>
      <c r="AD90" s="8"/>
      <c r="AE90" s="8"/>
      <c r="AF90" s="8"/>
    </row>
    <row r="91" spans="1:32" ht="31.5" customHeight="1" x14ac:dyDescent="0.4">
      <c r="A91" s="88" t="s">
        <v>104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"/>
      <c r="AB91" s="8"/>
      <c r="AC91" s="8"/>
      <c r="AD91" s="8"/>
      <c r="AE91" s="8"/>
      <c r="AF91" s="8"/>
    </row>
    <row r="92" spans="1:32" ht="31.5" customHeight="1" x14ac:dyDescent="0.4">
      <c r="A92" s="223" t="s">
        <v>63</v>
      </c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8"/>
      <c r="AB92" s="8"/>
      <c r="AC92" s="8"/>
      <c r="AD92" s="8"/>
      <c r="AE92" s="8"/>
      <c r="AF92" s="8"/>
    </row>
    <row r="93" spans="1:32" ht="50.1" customHeight="1" x14ac:dyDescent="0.4">
      <c r="A93" s="108" t="s">
        <v>28</v>
      </c>
      <c r="B93" s="109"/>
      <c r="C93" s="109"/>
      <c r="D93" s="110"/>
      <c r="E93" s="108" t="s">
        <v>72</v>
      </c>
      <c r="F93" s="109"/>
      <c r="G93" s="109"/>
      <c r="H93" s="109"/>
      <c r="I93" s="108" t="s">
        <v>33</v>
      </c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10"/>
      <c r="W93" s="170" t="s">
        <v>117</v>
      </c>
      <c r="X93" s="170"/>
      <c r="Y93" s="170"/>
      <c r="Z93" s="170"/>
      <c r="AA93" s="170"/>
      <c r="AB93" s="170"/>
      <c r="AC93" s="170"/>
      <c r="AD93" s="170"/>
      <c r="AE93" s="170"/>
      <c r="AF93" s="170"/>
    </row>
    <row r="94" spans="1:32" ht="50.1" customHeight="1" x14ac:dyDescent="0.4">
      <c r="A94" s="89"/>
      <c r="B94" s="90"/>
      <c r="C94" s="90"/>
      <c r="D94" s="91"/>
      <c r="E94" s="171"/>
      <c r="F94" s="172"/>
      <c r="G94" s="172"/>
      <c r="H94" s="172"/>
      <c r="I94" s="162"/>
      <c r="J94" s="163"/>
      <c r="K94" s="67" t="s">
        <v>14</v>
      </c>
      <c r="L94" s="53"/>
      <c r="M94" s="221"/>
      <c r="N94" s="170" t="s">
        <v>15</v>
      </c>
      <c r="O94" s="170" t="s">
        <v>579</v>
      </c>
      <c r="P94" s="162"/>
      <c r="Q94" s="163"/>
      <c r="R94" s="67" t="s">
        <v>19</v>
      </c>
      <c r="S94" s="53"/>
      <c r="T94" s="197"/>
      <c r="U94" s="67" t="s">
        <v>18</v>
      </c>
      <c r="V94" s="53"/>
      <c r="W94" s="170" t="s">
        <v>70</v>
      </c>
      <c r="X94" s="170"/>
      <c r="Y94" s="170"/>
      <c r="Z94" s="170"/>
      <c r="AA94" s="69"/>
      <c r="AB94" s="70"/>
      <c r="AC94" s="70"/>
      <c r="AD94" s="71"/>
      <c r="AE94" s="170" t="s">
        <v>64</v>
      </c>
      <c r="AF94" s="170"/>
    </row>
    <row r="95" spans="1:32" ht="50.1" customHeight="1" x14ac:dyDescent="0.4">
      <c r="A95" s="92"/>
      <c r="B95" s="93"/>
      <c r="C95" s="93"/>
      <c r="D95" s="94"/>
      <c r="E95" s="173"/>
      <c r="F95" s="174"/>
      <c r="G95" s="174"/>
      <c r="H95" s="174"/>
      <c r="I95" s="164"/>
      <c r="J95" s="165"/>
      <c r="K95" s="68"/>
      <c r="L95" s="55"/>
      <c r="M95" s="197"/>
      <c r="N95" s="170"/>
      <c r="O95" s="170"/>
      <c r="P95" s="164"/>
      <c r="Q95" s="165"/>
      <c r="R95" s="68"/>
      <c r="S95" s="55"/>
      <c r="T95" s="197"/>
      <c r="U95" s="68"/>
      <c r="V95" s="55"/>
      <c r="W95" s="170" t="s">
        <v>71</v>
      </c>
      <c r="X95" s="170"/>
      <c r="Y95" s="180"/>
      <c r="Z95" s="180"/>
      <c r="AA95" s="69"/>
      <c r="AB95" s="70"/>
      <c r="AC95" s="70"/>
      <c r="AD95" s="71"/>
      <c r="AE95" s="170" t="s">
        <v>64</v>
      </c>
      <c r="AF95" s="170"/>
    </row>
    <row r="96" spans="1:32" ht="50.1" customHeight="1" x14ac:dyDescent="0.4">
      <c r="A96" s="89"/>
      <c r="B96" s="90"/>
      <c r="C96" s="90"/>
      <c r="D96" s="91"/>
      <c r="E96" s="89"/>
      <c r="F96" s="90"/>
      <c r="G96" s="90"/>
      <c r="H96" s="90"/>
      <c r="I96" s="162"/>
      <c r="J96" s="163"/>
      <c r="K96" s="67" t="s">
        <v>14</v>
      </c>
      <c r="L96" s="53"/>
      <c r="M96" s="221"/>
      <c r="N96" s="170" t="s">
        <v>15</v>
      </c>
      <c r="O96" s="170" t="s">
        <v>579</v>
      </c>
      <c r="P96" s="162"/>
      <c r="Q96" s="163"/>
      <c r="R96" s="67" t="s">
        <v>19</v>
      </c>
      <c r="S96" s="53"/>
      <c r="T96" s="197"/>
      <c r="U96" s="67" t="s">
        <v>18</v>
      </c>
      <c r="V96" s="53"/>
      <c r="W96" s="170" t="s">
        <v>70</v>
      </c>
      <c r="X96" s="170"/>
      <c r="Y96" s="170"/>
      <c r="Z96" s="170"/>
      <c r="AA96" s="69"/>
      <c r="AB96" s="70"/>
      <c r="AC96" s="70"/>
      <c r="AD96" s="71"/>
      <c r="AE96" s="170" t="s">
        <v>64</v>
      </c>
      <c r="AF96" s="170"/>
    </row>
    <row r="97" spans="1:36" ht="50.1" customHeight="1" x14ac:dyDescent="0.4">
      <c r="A97" s="92"/>
      <c r="B97" s="93"/>
      <c r="C97" s="93"/>
      <c r="D97" s="94"/>
      <c r="E97" s="92"/>
      <c r="F97" s="93"/>
      <c r="G97" s="93"/>
      <c r="H97" s="93"/>
      <c r="I97" s="164"/>
      <c r="J97" s="165"/>
      <c r="K97" s="68"/>
      <c r="L97" s="55"/>
      <c r="M97" s="197"/>
      <c r="N97" s="170"/>
      <c r="O97" s="170"/>
      <c r="P97" s="164"/>
      <c r="Q97" s="165"/>
      <c r="R97" s="68"/>
      <c r="S97" s="55"/>
      <c r="T97" s="197"/>
      <c r="U97" s="68"/>
      <c r="V97" s="55"/>
      <c r="W97" s="170" t="s">
        <v>71</v>
      </c>
      <c r="X97" s="170"/>
      <c r="Y97" s="180"/>
      <c r="Z97" s="180"/>
      <c r="AA97" s="69"/>
      <c r="AB97" s="70"/>
      <c r="AC97" s="70"/>
      <c r="AD97" s="71"/>
      <c r="AE97" s="170" t="s">
        <v>64</v>
      </c>
      <c r="AF97" s="170"/>
    </row>
    <row r="98" spans="1:36" ht="31.5" customHeight="1" x14ac:dyDescent="0.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6" ht="31.5" customHeight="1" x14ac:dyDescent="0.4">
      <c r="A99" s="88" t="s">
        <v>105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"/>
      <c r="AB99" s="8"/>
      <c r="AC99" s="8"/>
      <c r="AD99" s="8"/>
      <c r="AE99" s="8"/>
      <c r="AF99" s="8"/>
    </row>
    <row r="100" spans="1:36" ht="31.5" customHeight="1" x14ac:dyDescent="0.4">
      <c r="A100" s="150" t="s">
        <v>81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8"/>
      <c r="AB100" s="8"/>
      <c r="AC100" s="8"/>
      <c r="AD100" s="8"/>
      <c r="AE100" s="8"/>
      <c r="AF100" s="8"/>
    </row>
    <row r="101" spans="1:36" ht="50.1" customHeight="1" x14ac:dyDescent="0.4">
      <c r="A101" s="170" t="s">
        <v>37</v>
      </c>
      <c r="B101" s="180"/>
      <c r="C101" s="180"/>
      <c r="D101" s="180"/>
      <c r="E101" s="180"/>
      <c r="F101" s="180"/>
      <c r="G101" s="180"/>
      <c r="H101" s="180"/>
      <c r="I101" s="170" t="s">
        <v>38</v>
      </c>
      <c r="J101" s="170"/>
      <c r="K101" s="170"/>
      <c r="L101" s="170"/>
      <c r="M101" s="170"/>
      <c r="N101" s="170"/>
      <c r="O101" s="170"/>
      <c r="P101" s="170" t="s">
        <v>74</v>
      </c>
      <c r="Q101" s="170"/>
      <c r="R101" s="180"/>
      <c r="S101" s="180"/>
      <c r="T101" s="180"/>
      <c r="U101" s="180"/>
      <c r="V101" s="180"/>
      <c r="W101" s="180"/>
      <c r="X101" s="180"/>
      <c r="Y101" s="180"/>
      <c r="Z101" s="170" t="s">
        <v>73</v>
      </c>
      <c r="AA101" s="180"/>
      <c r="AB101" s="180"/>
      <c r="AC101" s="180"/>
      <c r="AD101" s="180"/>
      <c r="AE101" s="180"/>
      <c r="AF101" s="180"/>
    </row>
    <row r="102" spans="1:36" ht="24.75" customHeight="1" x14ac:dyDescent="0.3">
      <c r="A102" s="61"/>
      <c r="B102" s="62"/>
      <c r="C102" s="62"/>
      <c r="D102" s="62"/>
      <c r="E102" s="62"/>
      <c r="F102" s="62"/>
      <c r="G102" s="62"/>
      <c r="H102" s="63"/>
      <c r="I102" s="61"/>
      <c r="J102" s="62"/>
      <c r="K102" s="62"/>
      <c r="L102" s="62"/>
      <c r="M102" s="62"/>
      <c r="N102" s="62"/>
      <c r="O102" s="63"/>
      <c r="P102" s="61"/>
      <c r="Q102" s="62"/>
      <c r="R102" s="62"/>
      <c r="S102" s="63"/>
      <c r="T102" s="76" t="s">
        <v>19</v>
      </c>
      <c r="U102" s="61"/>
      <c r="V102" s="62"/>
      <c r="W102" s="62"/>
      <c r="X102" s="63"/>
      <c r="Y102" s="76" t="s">
        <v>18</v>
      </c>
      <c r="Z102" s="157" t="s">
        <v>578</v>
      </c>
      <c r="AA102" s="50" t="s">
        <v>400</v>
      </c>
      <c r="AB102" s="50"/>
      <c r="AC102" s="50"/>
      <c r="AD102" s="155" t="s">
        <v>578</v>
      </c>
      <c r="AE102" s="50" t="s">
        <v>398</v>
      </c>
      <c r="AF102" s="58"/>
    </row>
    <row r="103" spans="1:36" ht="24.75" customHeight="1" x14ac:dyDescent="0.4">
      <c r="A103" s="64"/>
      <c r="B103" s="65"/>
      <c r="C103" s="65"/>
      <c r="D103" s="65"/>
      <c r="E103" s="65"/>
      <c r="F103" s="65"/>
      <c r="G103" s="65"/>
      <c r="H103" s="66"/>
      <c r="I103" s="64"/>
      <c r="J103" s="65"/>
      <c r="K103" s="65"/>
      <c r="L103" s="65"/>
      <c r="M103" s="65"/>
      <c r="N103" s="65"/>
      <c r="O103" s="66"/>
      <c r="P103" s="64"/>
      <c r="Q103" s="65"/>
      <c r="R103" s="65"/>
      <c r="S103" s="66"/>
      <c r="T103" s="77"/>
      <c r="U103" s="64"/>
      <c r="V103" s="65"/>
      <c r="W103" s="65"/>
      <c r="X103" s="66"/>
      <c r="Y103" s="77"/>
      <c r="Z103" s="158"/>
      <c r="AA103" s="51" t="s">
        <v>399</v>
      </c>
      <c r="AB103" s="51"/>
      <c r="AC103" s="51"/>
      <c r="AD103" s="156"/>
      <c r="AE103" s="51" t="s">
        <v>397</v>
      </c>
      <c r="AF103" s="169"/>
    </row>
    <row r="104" spans="1:36" ht="24.75" customHeight="1" x14ac:dyDescent="0.3">
      <c r="A104" s="61"/>
      <c r="B104" s="62"/>
      <c r="C104" s="62"/>
      <c r="D104" s="62"/>
      <c r="E104" s="62"/>
      <c r="F104" s="62"/>
      <c r="G104" s="62"/>
      <c r="H104" s="63"/>
      <c r="I104" s="61"/>
      <c r="J104" s="62"/>
      <c r="K104" s="62"/>
      <c r="L104" s="62"/>
      <c r="M104" s="62"/>
      <c r="N104" s="62"/>
      <c r="O104" s="63"/>
      <c r="P104" s="61"/>
      <c r="Q104" s="62"/>
      <c r="R104" s="62"/>
      <c r="S104" s="63"/>
      <c r="T104" s="76" t="s">
        <v>14</v>
      </c>
      <c r="U104" s="61"/>
      <c r="V104" s="62"/>
      <c r="W104" s="62"/>
      <c r="X104" s="63"/>
      <c r="Y104" s="76" t="s">
        <v>15</v>
      </c>
      <c r="Z104" s="157" t="s">
        <v>578</v>
      </c>
      <c r="AA104" s="50" t="s">
        <v>400</v>
      </c>
      <c r="AB104" s="50"/>
      <c r="AC104" s="50"/>
      <c r="AD104" s="155" t="s">
        <v>578</v>
      </c>
      <c r="AE104" s="50" t="s">
        <v>398</v>
      </c>
      <c r="AF104" s="58"/>
    </row>
    <row r="105" spans="1:36" ht="26.25" customHeight="1" x14ac:dyDescent="0.25">
      <c r="A105" s="64"/>
      <c r="B105" s="65"/>
      <c r="C105" s="65"/>
      <c r="D105" s="65"/>
      <c r="E105" s="65"/>
      <c r="F105" s="65"/>
      <c r="G105" s="65"/>
      <c r="H105" s="66"/>
      <c r="I105" s="64"/>
      <c r="J105" s="65"/>
      <c r="K105" s="65"/>
      <c r="L105" s="65"/>
      <c r="M105" s="65"/>
      <c r="N105" s="65"/>
      <c r="O105" s="66"/>
      <c r="P105" s="64"/>
      <c r="Q105" s="65"/>
      <c r="R105" s="65"/>
      <c r="S105" s="66"/>
      <c r="T105" s="77"/>
      <c r="U105" s="64"/>
      <c r="V105" s="65"/>
      <c r="W105" s="65"/>
      <c r="X105" s="66"/>
      <c r="Y105" s="77"/>
      <c r="Z105" s="158"/>
      <c r="AA105" s="51" t="s">
        <v>399</v>
      </c>
      <c r="AB105" s="51"/>
      <c r="AC105" s="51"/>
      <c r="AD105" s="156"/>
      <c r="AE105" s="51" t="s">
        <v>397</v>
      </c>
      <c r="AF105" s="169"/>
      <c r="AJ105" s="33"/>
    </row>
    <row r="106" spans="1:36" ht="31.5" customHeight="1" x14ac:dyDescent="0.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6" ht="31.5" customHeight="1" x14ac:dyDescent="0.4">
      <c r="A107" s="189">
        <v>4</v>
      </c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</row>
    <row r="108" spans="1:36" ht="31.5" customHeight="1" x14ac:dyDescent="0.4">
      <c r="A108" s="117" t="s">
        <v>106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8"/>
      <c r="AB108" s="8"/>
      <c r="AC108" s="8"/>
      <c r="AD108" s="8"/>
      <c r="AE108" s="8"/>
      <c r="AF108" s="8"/>
    </row>
    <row r="109" spans="1:36" ht="24.75" customHeight="1" x14ac:dyDescent="0.3">
      <c r="A109" s="48" t="s">
        <v>578</v>
      </c>
      <c r="B109" s="50" t="s">
        <v>404</v>
      </c>
      <c r="C109" s="50"/>
      <c r="D109" s="50"/>
      <c r="E109" s="50"/>
      <c r="F109" s="50" t="s">
        <v>402</v>
      </c>
      <c r="G109" s="50"/>
      <c r="H109" s="50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3"/>
      <c r="Z109" s="48" t="s">
        <v>578</v>
      </c>
      <c r="AA109" s="50" t="s">
        <v>406</v>
      </c>
      <c r="AB109" s="50"/>
      <c r="AC109" s="50"/>
      <c r="AD109" s="50"/>
      <c r="AE109" s="50"/>
      <c r="AF109" s="58"/>
    </row>
    <row r="110" spans="1:36" ht="24.75" customHeight="1" x14ac:dyDescent="0.4">
      <c r="A110" s="49"/>
      <c r="B110" s="51" t="s">
        <v>403</v>
      </c>
      <c r="C110" s="51"/>
      <c r="D110" s="51"/>
      <c r="E110" s="51"/>
      <c r="F110" s="51" t="s">
        <v>401</v>
      </c>
      <c r="G110" s="51"/>
      <c r="H110" s="51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5"/>
      <c r="Z110" s="49"/>
      <c r="AA110" s="51" t="s">
        <v>405</v>
      </c>
      <c r="AB110" s="51"/>
      <c r="AC110" s="51"/>
      <c r="AD110" s="51"/>
      <c r="AE110" s="51"/>
      <c r="AF110" s="169"/>
    </row>
    <row r="111" spans="1:36" ht="31.5" customHeight="1" x14ac:dyDescent="0.4">
      <c r="A111" s="14"/>
      <c r="B111" s="14"/>
      <c r="C111" s="1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6" ht="31.5" customHeight="1" x14ac:dyDescent="0.4">
      <c r="A112" s="88" t="s">
        <v>107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"/>
      <c r="AB112" s="8"/>
      <c r="AC112" s="8"/>
      <c r="AD112" s="8"/>
      <c r="AE112" s="8"/>
      <c r="AF112" s="8"/>
    </row>
    <row r="113" spans="1:32" ht="24.75" customHeight="1" x14ac:dyDescent="0.3">
      <c r="A113" s="48" t="s">
        <v>578</v>
      </c>
      <c r="B113" s="50" t="s">
        <v>404</v>
      </c>
      <c r="C113" s="50"/>
      <c r="D113" s="50"/>
      <c r="E113" s="50"/>
      <c r="F113" s="50" t="s">
        <v>408</v>
      </c>
      <c r="G113" s="50"/>
      <c r="H113" s="50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3"/>
      <c r="Z113" s="48" t="s">
        <v>578</v>
      </c>
      <c r="AA113" s="50" t="s">
        <v>406</v>
      </c>
      <c r="AB113" s="50"/>
      <c r="AC113" s="50"/>
      <c r="AD113" s="50"/>
      <c r="AE113" s="50"/>
      <c r="AF113" s="58"/>
    </row>
    <row r="114" spans="1:32" ht="24.75" customHeight="1" x14ac:dyDescent="0.4">
      <c r="A114" s="49"/>
      <c r="B114" s="51" t="s">
        <v>403</v>
      </c>
      <c r="C114" s="51"/>
      <c r="D114" s="51"/>
      <c r="E114" s="51"/>
      <c r="F114" s="51" t="s">
        <v>407</v>
      </c>
      <c r="G114" s="51"/>
      <c r="H114" s="51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5"/>
      <c r="Z114" s="49"/>
      <c r="AA114" s="51" t="s">
        <v>405</v>
      </c>
      <c r="AB114" s="51"/>
      <c r="AC114" s="51"/>
      <c r="AD114" s="51"/>
      <c r="AE114" s="51"/>
      <c r="AF114" s="169"/>
    </row>
    <row r="115" spans="1:32" ht="31.5" customHeight="1" x14ac:dyDescent="0.4">
      <c r="A115" s="14"/>
      <c r="B115" s="14"/>
      <c r="C115" s="1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 ht="35.1" customHeight="1" x14ac:dyDescent="0.4">
      <c r="A116" s="194" t="s">
        <v>4</v>
      </c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6"/>
    </row>
    <row r="117" spans="1:32" ht="31.5" customHeight="1" x14ac:dyDescent="0.4">
      <c r="A117" s="88" t="s">
        <v>108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"/>
      <c r="AB117" s="8"/>
      <c r="AC117" s="8"/>
      <c r="AD117" s="8"/>
      <c r="AE117" s="8"/>
      <c r="AF117" s="8"/>
    </row>
    <row r="118" spans="1:32" ht="30" customHeight="1" x14ac:dyDescent="0.3">
      <c r="A118" s="48" t="s">
        <v>668</v>
      </c>
      <c r="B118" s="50" t="s">
        <v>417</v>
      </c>
      <c r="C118" s="50"/>
      <c r="D118" s="50"/>
      <c r="E118" s="50"/>
      <c r="F118" s="50"/>
      <c r="G118" s="50"/>
      <c r="H118" s="50"/>
      <c r="I118" s="50"/>
      <c r="J118" s="58"/>
      <c r="K118" s="48" t="s">
        <v>578</v>
      </c>
      <c r="L118" s="50" t="s">
        <v>413</v>
      </c>
      <c r="M118" s="50"/>
      <c r="N118" s="50"/>
      <c r="O118" s="50"/>
      <c r="P118" s="50"/>
      <c r="Q118" s="56" t="s">
        <v>578</v>
      </c>
      <c r="R118" s="50" t="s">
        <v>414</v>
      </c>
      <c r="S118" s="50"/>
      <c r="T118" s="50"/>
      <c r="U118" s="56" t="s">
        <v>668</v>
      </c>
      <c r="V118" s="50" t="s">
        <v>415</v>
      </c>
      <c r="W118" s="50"/>
      <c r="X118" s="50"/>
      <c r="Y118" s="50"/>
      <c r="Z118" s="50"/>
      <c r="AA118" s="56" t="s">
        <v>578</v>
      </c>
      <c r="AB118" s="50" t="s">
        <v>422</v>
      </c>
      <c r="AC118" s="50"/>
      <c r="AD118" s="50"/>
      <c r="AE118" s="50"/>
      <c r="AF118" s="58"/>
    </row>
    <row r="119" spans="1:32" ht="30" customHeight="1" x14ac:dyDescent="0.4">
      <c r="A119" s="49"/>
      <c r="B119" s="59" t="s">
        <v>416</v>
      </c>
      <c r="C119" s="59"/>
      <c r="D119" s="59"/>
      <c r="E119" s="59"/>
      <c r="F119" s="59"/>
      <c r="G119" s="59"/>
      <c r="H119" s="59"/>
      <c r="I119" s="59"/>
      <c r="J119" s="60"/>
      <c r="K119" s="49"/>
      <c r="L119" s="59" t="s">
        <v>409</v>
      </c>
      <c r="M119" s="59"/>
      <c r="N119" s="59"/>
      <c r="O119" s="59"/>
      <c r="P119" s="59"/>
      <c r="Q119" s="57"/>
      <c r="R119" s="59" t="s">
        <v>410</v>
      </c>
      <c r="S119" s="59"/>
      <c r="T119" s="59"/>
      <c r="U119" s="57"/>
      <c r="V119" s="59" t="s">
        <v>411</v>
      </c>
      <c r="W119" s="59"/>
      <c r="X119" s="59"/>
      <c r="Y119" s="59"/>
      <c r="Z119" s="59"/>
      <c r="AA119" s="57"/>
      <c r="AB119" s="59" t="s">
        <v>412</v>
      </c>
      <c r="AC119" s="59"/>
      <c r="AD119" s="59"/>
      <c r="AE119" s="59"/>
      <c r="AF119" s="60"/>
    </row>
    <row r="120" spans="1:32" ht="30" customHeight="1" x14ac:dyDescent="0.3">
      <c r="A120" s="48" t="s">
        <v>578</v>
      </c>
      <c r="B120" s="50" t="s">
        <v>419</v>
      </c>
      <c r="C120" s="50"/>
      <c r="D120" s="50"/>
      <c r="E120" s="50"/>
      <c r="F120" s="50"/>
      <c r="G120" s="50"/>
      <c r="H120" s="50"/>
      <c r="I120" s="50"/>
      <c r="J120" s="58"/>
      <c r="K120" s="118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20"/>
    </row>
    <row r="121" spans="1:32" ht="30" customHeight="1" x14ac:dyDescent="0.4">
      <c r="A121" s="49"/>
      <c r="B121" s="59" t="s">
        <v>418</v>
      </c>
      <c r="C121" s="59"/>
      <c r="D121" s="59"/>
      <c r="E121" s="59"/>
      <c r="F121" s="59"/>
      <c r="G121" s="59"/>
      <c r="H121" s="59"/>
      <c r="I121" s="59"/>
      <c r="J121" s="60"/>
      <c r="K121" s="121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3"/>
    </row>
    <row r="122" spans="1:32" ht="30" customHeight="1" x14ac:dyDescent="0.3">
      <c r="A122" s="48" t="s">
        <v>578</v>
      </c>
      <c r="B122" s="50" t="s">
        <v>421</v>
      </c>
      <c r="C122" s="50"/>
      <c r="D122" s="50"/>
      <c r="E122" s="50"/>
      <c r="F122" s="50"/>
      <c r="G122" s="50"/>
      <c r="H122" s="50"/>
      <c r="I122" s="50"/>
      <c r="J122" s="58"/>
      <c r="K122" s="118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20"/>
    </row>
    <row r="123" spans="1:32" ht="30" customHeight="1" x14ac:dyDescent="0.4">
      <c r="A123" s="49"/>
      <c r="B123" s="59" t="s">
        <v>420</v>
      </c>
      <c r="C123" s="59"/>
      <c r="D123" s="59"/>
      <c r="E123" s="59"/>
      <c r="F123" s="59"/>
      <c r="G123" s="59"/>
      <c r="H123" s="59"/>
      <c r="I123" s="59"/>
      <c r="J123" s="60"/>
      <c r="K123" s="121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3"/>
    </row>
    <row r="124" spans="1:32" ht="30" customHeight="1" x14ac:dyDescent="0.3">
      <c r="A124" s="48" t="s">
        <v>578</v>
      </c>
      <c r="B124" s="50" t="s">
        <v>422</v>
      </c>
      <c r="C124" s="50"/>
      <c r="D124" s="50"/>
      <c r="E124" s="50"/>
      <c r="F124" s="50"/>
      <c r="G124" s="50"/>
      <c r="H124" s="50"/>
      <c r="I124" s="50"/>
      <c r="J124" s="58"/>
      <c r="K124" s="61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3"/>
    </row>
    <row r="125" spans="1:32" ht="30" customHeight="1" x14ac:dyDescent="0.4">
      <c r="A125" s="49"/>
      <c r="B125" s="59" t="s">
        <v>412</v>
      </c>
      <c r="C125" s="59"/>
      <c r="D125" s="59"/>
      <c r="E125" s="59"/>
      <c r="F125" s="59"/>
      <c r="G125" s="59"/>
      <c r="H125" s="59"/>
      <c r="I125" s="59"/>
      <c r="J125" s="60"/>
      <c r="K125" s="64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6"/>
    </row>
    <row r="126" spans="1:32" ht="31.5" customHeight="1" x14ac:dyDescent="0.4">
      <c r="A126" s="13"/>
      <c r="B126" s="13"/>
      <c r="C126" s="13"/>
      <c r="D126" s="13"/>
      <c r="E126" s="13"/>
      <c r="F126" s="13"/>
      <c r="G126" s="13"/>
      <c r="H126" s="13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8"/>
      <c r="AB126" s="8"/>
      <c r="AC126" s="8"/>
      <c r="AD126" s="8"/>
      <c r="AE126" s="8"/>
      <c r="AF126" s="8"/>
    </row>
    <row r="127" spans="1:32" ht="33" customHeight="1" x14ac:dyDescent="0.4">
      <c r="A127" s="194" t="s">
        <v>5</v>
      </c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6"/>
    </row>
    <row r="128" spans="1:32" ht="31.5" customHeight="1" x14ac:dyDescent="0.4">
      <c r="A128" s="88" t="s">
        <v>109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"/>
      <c r="AB128" s="8"/>
      <c r="AC128" s="8"/>
      <c r="AD128" s="8"/>
      <c r="AE128" s="8"/>
      <c r="AF128" s="8"/>
    </row>
    <row r="129" spans="1:32" ht="30" customHeight="1" x14ac:dyDescent="0.3">
      <c r="A129" s="115" t="s">
        <v>668</v>
      </c>
      <c r="B129" s="207" t="s">
        <v>425</v>
      </c>
      <c r="C129" s="50"/>
      <c r="D129" s="50"/>
      <c r="E129" s="50"/>
      <c r="F129" s="58"/>
      <c r="G129" s="115" t="s">
        <v>668</v>
      </c>
      <c r="H129" s="207" t="s">
        <v>424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8"/>
    </row>
    <row r="130" spans="1:32" ht="30" customHeight="1" x14ac:dyDescent="0.4">
      <c r="A130" s="116"/>
      <c r="B130" s="206" t="s">
        <v>403</v>
      </c>
      <c r="C130" s="51"/>
      <c r="D130" s="51"/>
      <c r="E130" s="51"/>
      <c r="F130" s="169"/>
      <c r="G130" s="116"/>
      <c r="H130" s="206" t="s">
        <v>423</v>
      </c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169"/>
    </row>
    <row r="131" spans="1:32" ht="60" customHeight="1" x14ac:dyDescent="0.3">
      <c r="A131" s="115" t="s">
        <v>578</v>
      </c>
      <c r="B131" s="207" t="s">
        <v>426</v>
      </c>
      <c r="C131" s="50"/>
      <c r="D131" s="50"/>
      <c r="E131" s="50"/>
      <c r="F131" s="58"/>
      <c r="G131" s="108" t="s">
        <v>77</v>
      </c>
      <c r="H131" s="109"/>
      <c r="I131" s="109"/>
      <c r="J131" s="110"/>
      <c r="K131" s="69"/>
      <c r="L131" s="70"/>
      <c r="M131" s="70"/>
      <c r="N131" s="70"/>
      <c r="O131" s="70"/>
      <c r="P131" s="70"/>
      <c r="Q131" s="70"/>
      <c r="R131" s="70"/>
      <c r="S131" s="71"/>
      <c r="T131" s="108" t="s">
        <v>75</v>
      </c>
      <c r="U131" s="109"/>
      <c r="V131" s="109"/>
      <c r="W131" s="109"/>
      <c r="X131" s="110"/>
      <c r="Y131" s="225"/>
      <c r="Z131" s="225"/>
      <c r="AA131" s="225"/>
      <c r="AB131" s="225"/>
      <c r="AC131" s="225"/>
      <c r="AD131" s="225"/>
      <c r="AE131" s="225"/>
      <c r="AF131" s="225"/>
    </row>
    <row r="132" spans="1:32" ht="60" customHeight="1" x14ac:dyDescent="0.4">
      <c r="A132" s="116"/>
      <c r="B132" s="206" t="s">
        <v>405</v>
      </c>
      <c r="C132" s="51"/>
      <c r="D132" s="51"/>
      <c r="E132" s="51"/>
      <c r="F132" s="169"/>
      <c r="G132" s="108" t="s">
        <v>78</v>
      </c>
      <c r="H132" s="109"/>
      <c r="I132" s="109"/>
      <c r="J132" s="110"/>
      <c r="K132" s="69"/>
      <c r="L132" s="70"/>
      <c r="M132" s="70"/>
      <c r="N132" s="70"/>
      <c r="O132" s="70"/>
      <c r="P132" s="70"/>
      <c r="Q132" s="70"/>
      <c r="R132" s="70"/>
      <c r="S132" s="71"/>
      <c r="T132" s="108" t="s">
        <v>76</v>
      </c>
      <c r="U132" s="109"/>
      <c r="V132" s="109"/>
      <c r="W132" s="109"/>
      <c r="X132" s="110"/>
      <c r="Y132" s="181"/>
      <c r="Z132" s="181"/>
      <c r="AA132" s="181"/>
      <c r="AB132" s="181"/>
      <c r="AC132" s="181"/>
      <c r="AD132" s="181"/>
      <c r="AE132" s="181"/>
      <c r="AF132" s="181"/>
    </row>
    <row r="133" spans="1:32" ht="31.5" customHeight="1" x14ac:dyDescent="0.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8"/>
      <c r="AB133" s="8"/>
      <c r="AC133" s="8"/>
      <c r="AD133" s="8"/>
      <c r="AE133" s="8"/>
      <c r="AF133" s="8"/>
    </row>
    <row r="134" spans="1:32" ht="33" customHeight="1" x14ac:dyDescent="0.4">
      <c r="A134" s="194" t="s">
        <v>6</v>
      </c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6"/>
    </row>
    <row r="135" spans="1:32" ht="31.5" customHeight="1" x14ac:dyDescent="0.4">
      <c r="A135" s="88" t="s">
        <v>110</v>
      </c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"/>
      <c r="AB135" s="8"/>
      <c r="AC135" s="8"/>
      <c r="AD135" s="8"/>
      <c r="AE135" s="8"/>
      <c r="AF135" s="8"/>
    </row>
    <row r="136" spans="1:32" ht="50.1" customHeight="1" x14ac:dyDescent="0.4">
      <c r="A136" s="42" t="s">
        <v>578</v>
      </c>
      <c r="B136" s="111" t="s">
        <v>428</v>
      </c>
      <c r="C136" s="111"/>
      <c r="D136" s="111"/>
      <c r="E136" s="111"/>
      <c r="F136" s="111"/>
      <c r="G136" s="111"/>
      <c r="H136" s="111"/>
      <c r="I136" s="141" t="s">
        <v>668</v>
      </c>
      <c r="J136" s="141"/>
      <c r="K136" s="111" t="s">
        <v>427</v>
      </c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</row>
    <row r="137" spans="1:32" ht="31.5" customHeight="1" x14ac:dyDescent="0.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8"/>
      <c r="AB137" s="8"/>
      <c r="AC137" s="8"/>
      <c r="AD137" s="8"/>
      <c r="AE137" s="8"/>
      <c r="AF137" s="8"/>
    </row>
    <row r="138" spans="1:32" ht="31.5" customHeight="1" x14ac:dyDescent="0.4">
      <c r="A138" s="88" t="s">
        <v>111</v>
      </c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"/>
      <c r="AB138" s="8"/>
      <c r="AC138" s="8"/>
      <c r="AD138" s="8"/>
      <c r="AE138" s="8"/>
      <c r="AF138" s="8"/>
    </row>
    <row r="139" spans="1:32" ht="50.1" customHeight="1" x14ac:dyDescent="0.4">
      <c r="A139" s="42" t="s">
        <v>578</v>
      </c>
      <c r="B139" s="111" t="s">
        <v>430</v>
      </c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41" t="s">
        <v>668</v>
      </c>
      <c r="O139" s="111" t="s">
        <v>429</v>
      </c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</row>
    <row r="140" spans="1:32" ht="31.5" customHeight="1" x14ac:dyDescent="0.4">
      <c r="A140" s="14"/>
      <c r="B140" s="14"/>
      <c r="C140" s="1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ht="33" customHeight="1" x14ac:dyDescent="0.4">
      <c r="A141" s="194" t="s">
        <v>7</v>
      </c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6"/>
    </row>
    <row r="142" spans="1:32" ht="31.5" customHeight="1" x14ac:dyDescent="0.4">
      <c r="A142" s="88" t="s">
        <v>116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</row>
    <row r="143" spans="1:32" s="4" customFormat="1" ht="50.1" customHeight="1" x14ac:dyDescent="0.4">
      <c r="A143" s="69">
        <v>2026</v>
      </c>
      <c r="B143" s="71"/>
      <c r="C143" s="128" t="s">
        <v>20</v>
      </c>
      <c r="D143" s="128"/>
      <c r="E143" s="69">
        <v>9</v>
      </c>
      <c r="F143" s="71"/>
      <c r="G143" s="128" t="s">
        <v>21</v>
      </c>
      <c r="H143" s="128"/>
      <c r="I143" s="69">
        <v>29</v>
      </c>
      <c r="J143" s="70"/>
      <c r="K143" s="70"/>
      <c r="L143" s="71"/>
      <c r="M143" s="128" t="s">
        <v>22</v>
      </c>
      <c r="N143" s="128"/>
      <c r="O143" s="2"/>
      <c r="P143" s="69" t="s">
        <v>669</v>
      </c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1"/>
      <c r="AE143" s="8"/>
      <c r="AF143" s="8"/>
    </row>
    <row r="144" spans="1:32" s="4" customFormat="1" ht="31.5" customHeight="1" x14ac:dyDescent="0.4">
      <c r="A144" s="10"/>
      <c r="B144" s="10"/>
      <c r="C144" s="10"/>
      <c r="D144" s="11"/>
      <c r="E144" s="10"/>
      <c r="F144" s="11"/>
      <c r="G144" s="10"/>
      <c r="H144" s="11"/>
      <c r="I144" s="8"/>
      <c r="J144" s="8"/>
      <c r="K144" s="8"/>
      <c r="L144" s="8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 ht="31.5" customHeight="1" x14ac:dyDescent="0.4">
      <c r="A145" s="88" t="s">
        <v>112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"/>
      <c r="AB145" s="8"/>
      <c r="AC145" s="8"/>
      <c r="AD145" s="8"/>
      <c r="AE145" s="8"/>
      <c r="AF145" s="8"/>
    </row>
    <row r="146" spans="1:32" ht="50.1" customHeight="1" x14ac:dyDescent="0.4">
      <c r="A146" s="69">
        <v>2026</v>
      </c>
      <c r="B146" s="71"/>
      <c r="C146" s="128" t="s">
        <v>20</v>
      </c>
      <c r="D146" s="128"/>
      <c r="E146" s="39">
        <v>10</v>
      </c>
      <c r="F146" s="128" t="s">
        <v>21</v>
      </c>
      <c r="G146" s="128"/>
      <c r="H146" s="39">
        <v>1</v>
      </c>
      <c r="I146" s="127" t="s">
        <v>22</v>
      </c>
      <c r="J146" s="128"/>
      <c r="K146" s="128"/>
      <c r="L146" s="128"/>
      <c r="M146" s="192" t="s">
        <v>23</v>
      </c>
      <c r="N146" s="192"/>
      <c r="O146" s="192"/>
      <c r="P146" s="192"/>
      <c r="Q146" s="193"/>
      <c r="R146" s="69">
        <v>2028</v>
      </c>
      <c r="S146" s="70"/>
      <c r="T146" s="71"/>
      <c r="U146" s="127" t="s">
        <v>20</v>
      </c>
      <c r="V146" s="128"/>
      <c r="W146" s="128"/>
      <c r="X146" s="129"/>
      <c r="Y146" s="44">
        <v>3</v>
      </c>
      <c r="Z146" s="127" t="s">
        <v>21</v>
      </c>
      <c r="AA146" s="128"/>
      <c r="AB146" s="129"/>
      <c r="AC146" s="69">
        <v>31</v>
      </c>
      <c r="AD146" s="71"/>
      <c r="AE146" s="128" t="s">
        <v>22</v>
      </c>
      <c r="AF146" s="128"/>
    </row>
    <row r="147" spans="1:32" ht="31.5" customHeight="1" x14ac:dyDescent="0.4">
      <c r="A147" s="14"/>
      <c r="B147" s="14"/>
      <c r="C147" s="1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 ht="31.5" customHeight="1" x14ac:dyDescent="0.4">
      <c r="A148" s="189">
        <v>5</v>
      </c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</row>
    <row r="149" spans="1:32" ht="15" customHeight="1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</row>
    <row r="150" spans="1:32" ht="31.5" customHeight="1" x14ac:dyDescent="0.4">
      <c r="A150" s="88" t="s">
        <v>113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</row>
    <row r="151" spans="1:32" ht="30" customHeight="1" x14ac:dyDescent="0.4">
      <c r="A151" s="48" t="s">
        <v>578</v>
      </c>
      <c r="B151" s="74" t="s">
        <v>431</v>
      </c>
      <c r="C151" s="74"/>
      <c r="D151" s="74"/>
      <c r="E151" s="74"/>
      <c r="F151" s="74"/>
      <c r="G151" s="74"/>
      <c r="H151" s="74"/>
      <c r="I151" s="74"/>
      <c r="J151" s="75"/>
      <c r="K151" s="48" t="s">
        <v>578</v>
      </c>
      <c r="L151" s="56"/>
      <c r="M151" s="74" t="s">
        <v>366</v>
      </c>
      <c r="N151" s="74"/>
      <c r="O151" s="74"/>
      <c r="P151" s="74"/>
      <c r="Q151" s="74"/>
      <c r="R151" s="74"/>
      <c r="S151" s="74"/>
      <c r="T151" s="74"/>
      <c r="U151" s="75"/>
      <c r="V151" s="13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ht="30" customHeight="1" x14ac:dyDescent="0.4">
      <c r="A152" s="49"/>
      <c r="B152" s="72" t="s">
        <v>403</v>
      </c>
      <c r="C152" s="72"/>
      <c r="D152" s="72"/>
      <c r="E152" s="72"/>
      <c r="F152" s="72"/>
      <c r="G152" s="72"/>
      <c r="H152" s="72"/>
      <c r="I152" s="72"/>
      <c r="J152" s="73"/>
      <c r="K152" s="49"/>
      <c r="L152" s="57"/>
      <c r="M152" s="72" t="s">
        <v>405</v>
      </c>
      <c r="N152" s="72"/>
      <c r="O152" s="72"/>
      <c r="P152" s="72"/>
      <c r="Q152" s="72"/>
      <c r="R152" s="72"/>
      <c r="S152" s="72"/>
      <c r="T152" s="72"/>
      <c r="U152" s="73"/>
      <c r="V152" s="13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ht="31.5" customHeight="1" x14ac:dyDescent="0.4">
      <c r="A153" s="13"/>
      <c r="B153" s="5"/>
      <c r="C153" s="5"/>
      <c r="D153" s="5"/>
      <c r="E153" s="5"/>
      <c r="F153" s="5"/>
      <c r="G153" s="5"/>
      <c r="H153" s="5"/>
      <c r="I153" s="5"/>
      <c r="J153" s="5"/>
      <c r="K153" s="13"/>
      <c r="L153" s="13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ht="31.5" customHeight="1" x14ac:dyDescent="0.4">
      <c r="A154" s="88" t="s">
        <v>114</v>
      </c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"/>
      <c r="AB154" s="8"/>
      <c r="AC154" s="8"/>
      <c r="AD154" s="8"/>
      <c r="AE154" s="8"/>
      <c r="AF154" s="8"/>
    </row>
    <row r="155" spans="1:32" ht="30" customHeight="1" x14ac:dyDescent="0.3">
      <c r="A155" s="48" t="s">
        <v>578</v>
      </c>
      <c r="B155" s="135" t="s">
        <v>431</v>
      </c>
      <c r="C155" s="136"/>
      <c r="D155" s="106" t="s">
        <v>437</v>
      </c>
      <c r="E155" s="107"/>
      <c r="F155" s="115"/>
      <c r="G155" s="103" t="s">
        <v>438</v>
      </c>
      <c r="H155" s="105"/>
      <c r="I155" s="105"/>
      <c r="J155" s="105"/>
      <c r="K155" s="105"/>
      <c r="L155" s="105"/>
      <c r="M155" s="105"/>
      <c r="N155" s="105"/>
      <c r="O155" s="105"/>
      <c r="P155" s="105"/>
      <c r="Q155" s="48"/>
      <c r="R155" s="113"/>
      <c r="S155" s="103" t="s">
        <v>439</v>
      </c>
      <c r="T155" s="105"/>
      <c r="U155" s="48"/>
      <c r="V155" s="113"/>
      <c r="W155" s="103" t="s">
        <v>440</v>
      </c>
      <c r="X155" s="105"/>
      <c r="Y155" s="104"/>
      <c r="Z155" s="115"/>
      <c r="AA155" s="103" t="s">
        <v>441</v>
      </c>
      <c r="AB155" s="104"/>
      <c r="AC155" s="48" t="s">
        <v>578</v>
      </c>
      <c r="AD155" s="56"/>
      <c r="AE155" s="32" t="s">
        <v>366</v>
      </c>
      <c r="AF155" s="30"/>
    </row>
    <row r="156" spans="1:32" ht="30" customHeight="1" x14ac:dyDescent="0.4">
      <c r="A156" s="49"/>
      <c r="B156" s="202" t="s">
        <v>403</v>
      </c>
      <c r="C156" s="203"/>
      <c r="D156" s="133" t="s">
        <v>436</v>
      </c>
      <c r="E156" s="134"/>
      <c r="F156" s="116"/>
      <c r="G156" s="130" t="s">
        <v>432</v>
      </c>
      <c r="H156" s="131"/>
      <c r="I156" s="131"/>
      <c r="J156" s="131"/>
      <c r="K156" s="131"/>
      <c r="L156" s="131"/>
      <c r="M156" s="131"/>
      <c r="N156" s="131"/>
      <c r="O156" s="131"/>
      <c r="P156" s="131"/>
      <c r="Q156" s="49"/>
      <c r="R156" s="114"/>
      <c r="S156" s="130" t="s">
        <v>433</v>
      </c>
      <c r="T156" s="131"/>
      <c r="U156" s="49"/>
      <c r="V156" s="114"/>
      <c r="W156" s="130" t="s">
        <v>434</v>
      </c>
      <c r="X156" s="131"/>
      <c r="Y156" s="132"/>
      <c r="Z156" s="116"/>
      <c r="AA156" s="130" t="s">
        <v>435</v>
      </c>
      <c r="AB156" s="132"/>
      <c r="AC156" s="49"/>
      <c r="AD156" s="57"/>
      <c r="AE156" s="31" t="s">
        <v>405</v>
      </c>
      <c r="AF156" s="29"/>
    </row>
    <row r="157" spans="1:32" ht="31.5" customHeight="1" x14ac:dyDescent="0.4">
      <c r="A157" s="13"/>
      <c r="B157" s="5"/>
      <c r="C157" s="5"/>
      <c r="D157" s="5"/>
      <c r="E157" s="13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13"/>
      <c r="X157" s="13"/>
      <c r="Y157" s="5"/>
      <c r="Z157" s="5"/>
      <c r="AA157" s="8"/>
      <c r="AB157" s="8"/>
      <c r="AC157" s="8"/>
      <c r="AD157" s="8"/>
      <c r="AE157" s="8"/>
      <c r="AF157" s="8"/>
    </row>
    <row r="158" spans="1:32" ht="31.5" customHeight="1" x14ac:dyDescent="0.4">
      <c r="A158" s="117" t="s">
        <v>115</v>
      </c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8"/>
      <c r="AB158" s="8"/>
      <c r="AC158" s="8"/>
      <c r="AD158" s="8"/>
      <c r="AE158" s="8"/>
      <c r="AF158" s="8"/>
    </row>
    <row r="159" spans="1:32" ht="31.5" customHeight="1" x14ac:dyDescent="0.4">
      <c r="A159" s="117" t="s">
        <v>34</v>
      </c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8"/>
      <c r="AB159" s="8"/>
      <c r="AC159" s="8"/>
      <c r="AD159" s="8"/>
      <c r="AE159" s="8"/>
      <c r="AF159" s="8"/>
    </row>
    <row r="160" spans="1:32" ht="31.5" customHeigh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8"/>
      <c r="AB160" s="8"/>
      <c r="AC160" s="8"/>
      <c r="AD160" s="8"/>
      <c r="AE160" s="8"/>
      <c r="AF160" s="8"/>
    </row>
    <row r="161" spans="1:32" ht="50.1" customHeight="1" x14ac:dyDescent="0.4">
      <c r="A161" s="124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6"/>
    </row>
    <row r="162" spans="1:32" ht="50.1" customHeight="1" x14ac:dyDescent="0.4">
      <c r="A162" s="124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6"/>
    </row>
    <row r="163" spans="1:32" ht="50.1" customHeight="1" x14ac:dyDescent="0.4">
      <c r="A163" s="124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6"/>
    </row>
    <row r="164" spans="1:32" ht="50.1" customHeight="1" x14ac:dyDescent="0.4">
      <c r="A164" s="124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6"/>
    </row>
    <row r="165" spans="1:32" ht="50.1" customHeight="1" x14ac:dyDescent="0.4">
      <c r="A165" s="124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6"/>
    </row>
    <row r="166" spans="1:32" ht="50.1" customHeight="1" x14ac:dyDescent="0.4">
      <c r="A166" s="124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6"/>
    </row>
    <row r="167" spans="1:32" ht="50.1" customHeight="1" x14ac:dyDescent="0.4">
      <c r="A167" s="124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6"/>
    </row>
    <row r="168" spans="1:32" ht="50.1" customHeight="1" x14ac:dyDescent="0.4">
      <c r="A168" s="124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6"/>
    </row>
    <row r="169" spans="1:32" ht="50.1" customHeight="1" x14ac:dyDescent="0.4">
      <c r="A169" s="124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6"/>
    </row>
    <row r="170" spans="1:32" ht="50.1" customHeight="1" x14ac:dyDescent="0.4">
      <c r="A170" s="124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6"/>
    </row>
    <row r="171" spans="1:32" ht="50.1" customHeight="1" x14ac:dyDescent="0.4">
      <c r="A171" s="124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6"/>
    </row>
    <row r="172" spans="1:32" ht="50.1" customHeight="1" x14ac:dyDescent="0.4">
      <c r="A172" s="124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6"/>
    </row>
    <row r="173" spans="1:32" ht="50.1" customHeight="1" x14ac:dyDescent="0.4">
      <c r="A173" s="124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6"/>
    </row>
    <row r="174" spans="1:32" ht="50.1" customHeight="1" x14ac:dyDescent="0.4">
      <c r="A174" s="124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6"/>
    </row>
    <row r="175" spans="1:32" ht="50.1" customHeight="1" x14ac:dyDescent="0.4">
      <c r="A175" s="124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6"/>
    </row>
    <row r="176" spans="1:32" ht="50.1" customHeight="1" x14ac:dyDescent="0.4">
      <c r="A176" s="124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6"/>
    </row>
    <row r="177" spans="1:32" ht="50.1" customHeight="1" x14ac:dyDescent="0.4">
      <c r="A177" s="124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6"/>
    </row>
    <row r="178" spans="1:32" ht="50.1" customHeight="1" x14ac:dyDescent="0.4">
      <c r="A178" s="124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6"/>
    </row>
    <row r="179" spans="1:32" ht="31.5" customHeight="1" x14ac:dyDescent="0.4">
      <c r="AA179" s="8"/>
      <c r="AB179" s="8"/>
      <c r="AC179" s="8"/>
      <c r="AD179" s="8"/>
      <c r="AE179" s="8"/>
      <c r="AF179" s="8"/>
    </row>
    <row r="180" spans="1:32" ht="31.5" customHeight="1" x14ac:dyDescent="0.4">
      <c r="A180" s="198" t="s">
        <v>0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</row>
    <row r="181" spans="1:32" ht="31.5" customHeight="1" x14ac:dyDescent="0.4">
      <c r="A181" s="199" t="s">
        <v>1</v>
      </c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</row>
    <row r="182" spans="1:32" ht="31.5" customHeight="1" x14ac:dyDescent="0.4">
      <c r="A182" s="17"/>
      <c r="B182" s="17"/>
      <c r="C182" s="17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2" ht="60" customHeight="1" x14ac:dyDescent="0.4">
      <c r="A183" s="201" t="s">
        <v>35</v>
      </c>
      <c r="B183" s="201"/>
      <c r="C183" s="2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95"/>
      <c r="P183" s="95"/>
      <c r="Q183" s="95"/>
      <c r="R183" s="200" t="s">
        <v>20</v>
      </c>
      <c r="S183" s="200"/>
      <c r="T183" s="200"/>
      <c r="U183" s="96"/>
      <c r="V183" s="97"/>
      <c r="W183" s="97"/>
      <c r="X183" s="98"/>
      <c r="Y183" s="200" t="s">
        <v>8</v>
      </c>
      <c r="Z183" s="200"/>
      <c r="AA183" s="99"/>
      <c r="AB183" s="100"/>
      <c r="AC183" s="100"/>
      <c r="AD183" s="101"/>
      <c r="AE183" s="200" t="s">
        <v>22</v>
      </c>
      <c r="AF183" s="200"/>
    </row>
    <row r="184" spans="1:32" ht="31.5" customHeight="1" x14ac:dyDescent="0.4">
      <c r="A184" s="18"/>
      <c r="B184" s="18"/>
      <c r="C184" s="1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x14ac:dyDescent="0.4">
      <c r="A185" s="1"/>
      <c r="B185" s="1"/>
      <c r="C185" s="1"/>
    </row>
  </sheetData>
  <sheetProtection algorithmName="SHA-512" hashValue="TDcE7aAwkpbF2Ai9sIISMG3U69G/JHHCksDJX+P29zpk4hafeSreVg423NuKU9/2pj0V6tP7Gualk9ZB40NHVg==" saltValue="a0HH2rtuhBfkNwCUUasFqw==" spinCount="100000" sheet="1" objects="1" scenarios="1"/>
  <mergeCells count="588">
    <mergeCell ref="A174:AF174"/>
    <mergeCell ref="A31:E31"/>
    <mergeCell ref="A27:H27"/>
    <mergeCell ref="K87:N87"/>
    <mergeCell ref="K88:N88"/>
    <mergeCell ref="A71:AF71"/>
    <mergeCell ref="A72:AF72"/>
    <mergeCell ref="AC73:AE73"/>
    <mergeCell ref="AA75:AF75"/>
    <mergeCell ref="A79:D80"/>
    <mergeCell ref="U75:Z75"/>
    <mergeCell ref="A75:D75"/>
    <mergeCell ref="T60:V60"/>
    <mergeCell ref="R60:S60"/>
    <mergeCell ref="T61:V61"/>
    <mergeCell ref="R61:S61"/>
    <mergeCell ref="R62:S62"/>
    <mergeCell ref="T62:V62"/>
    <mergeCell ref="R63:S63"/>
    <mergeCell ref="T63:V63"/>
    <mergeCell ref="R64:S64"/>
    <mergeCell ref="T64:V64"/>
    <mergeCell ref="P143:AD143"/>
    <mergeCell ref="A117:Z117"/>
    <mergeCell ref="A89:E89"/>
    <mergeCell ref="K89:N89"/>
    <mergeCell ref="A91:Z91"/>
    <mergeCell ref="A92:Z92"/>
    <mergeCell ref="I102:O103"/>
    <mergeCell ref="T66:V66"/>
    <mergeCell ref="R67:S67"/>
    <mergeCell ref="T67:V67"/>
    <mergeCell ref="Y86:AF86"/>
    <mergeCell ref="T131:X131"/>
    <mergeCell ref="T132:X132"/>
    <mergeCell ref="A131:A132"/>
    <mergeCell ref="B131:F131"/>
    <mergeCell ref="B132:F132"/>
    <mergeCell ref="A127:AF127"/>
    <mergeCell ref="Y131:AF131"/>
    <mergeCell ref="I136:J136"/>
    <mergeCell ref="G129:G130"/>
    <mergeCell ref="B129:F129"/>
    <mergeCell ref="A138:Z138"/>
    <mergeCell ref="F87:J87"/>
    <mergeCell ref="F88:J88"/>
    <mergeCell ref="A59:B59"/>
    <mergeCell ref="F59:M59"/>
    <mergeCell ref="K86:N86"/>
    <mergeCell ref="A87:E87"/>
    <mergeCell ref="A88:E88"/>
    <mergeCell ref="O94:O95"/>
    <mergeCell ref="O96:O97"/>
    <mergeCell ref="M94:M95"/>
    <mergeCell ref="M96:M97"/>
    <mergeCell ref="A85:AF85"/>
    <mergeCell ref="A84:AF84"/>
    <mergeCell ref="A77:D77"/>
    <mergeCell ref="A78:D78"/>
    <mergeCell ref="Y88:Z88"/>
    <mergeCell ref="Y89:Z89"/>
    <mergeCell ref="AC88:AE88"/>
    <mergeCell ref="AC89:AE89"/>
    <mergeCell ref="E79:F79"/>
    <mergeCell ref="E80:F80"/>
    <mergeCell ref="AC82:AF82"/>
    <mergeCell ref="N82:Q82"/>
    <mergeCell ref="AC60:AF61"/>
    <mergeCell ref="A4:AF4"/>
    <mergeCell ref="A6:AF6"/>
    <mergeCell ref="AA8:AF12"/>
    <mergeCell ref="T8:Z8"/>
    <mergeCell ref="T9:Z10"/>
    <mergeCell ref="T11:Z12"/>
    <mergeCell ref="A5:AF5"/>
    <mergeCell ref="A7:E7"/>
    <mergeCell ref="A8:E8"/>
    <mergeCell ref="A9:E10"/>
    <mergeCell ref="A11:E12"/>
    <mergeCell ref="M9:S10"/>
    <mergeCell ref="M11:S12"/>
    <mergeCell ref="M8:S8"/>
    <mergeCell ref="F8:L8"/>
    <mergeCell ref="F9:L10"/>
    <mergeCell ref="F11:L12"/>
    <mergeCell ref="I14:P14"/>
    <mergeCell ref="A15:G15"/>
    <mergeCell ref="A14:G14"/>
    <mergeCell ref="R28:AF28"/>
    <mergeCell ref="T31:Y31"/>
    <mergeCell ref="A32:D32"/>
    <mergeCell ref="F31:N31"/>
    <mergeCell ref="G32:H32"/>
    <mergeCell ref="K32:M32"/>
    <mergeCell ref="A30:AF30"/>
    <mergeCell ref="W15:Y15"/>
    <mergeCell ref="I15:N15"/>
    <mergeCell ref="A25:AF25"/>
    <mergeCell ref="AE15:AF15"/>
    <mergeCell ref="AC18:AF18"/>
    <mergeCell ref="W18:Z18"/>
    <mergeCell ref="A17:D17"/>
    <mergeCell ref="A24:Z24"/>
    <mergeCell ref="R15:V15"/>
    <mergeCell ref="E21:G21"/>
    <mergeCell ref="AE32:AF32"/>
    <mergeCell ref="B130:F130"/>
    <mergeCell ref="A129:A130"/>
    <mergeCell ref="A134:AF134"/>
    <mergeCell ref="H129:AF129"/>
    <mergeCell ref="H130:AF130"/>
    <mergeCell ref="Y42:Z42"/>
    <mergeCell ref="Y40:Z40"/>
    <mergeCell ref="A43:B43"/>
    <mergeCell ref="A45:AF45"/>
    <mergeCell ref="AA43:AD43"/>
    <mergeCell ref="W42:X42"/>
    <mergeCell ref="W43:X43"/>
    <mergeCell ref="T55:X55"/>
    <mergeCell ref="P51:S51"/>
    <mergeCell ref="Y53:AB53"/>
    <mergeCell ref="Y54:AB54"/>
    <mergeCell ref="Y55:AB55"/>
    <mergeCell ref="T53:X53"/>
    <mergeCell ref="T54:X54"/>
    <mergeCell ref="Y43:Z43"/>
    <mergeCell ref="Y41:Z41"/>
    <mergeCell ref="T41:V41"/>
    <mergeCell ref="T42:V42"/>
    <mergeCell ref="T43:V43"/>
    <mergeCell ref="K64:L65"/>
    <mergeCell ref="K66:L67"/>
    <mergeCell ref="AA77:AB77"/>
    <mergeCell ref="AA78:AB78"/>
    <mergeCell ref="AA79:AB79"/>
    <mergeCell ref="AA80:AB80"/>
    <mergeCell ref="U77:V77"/>
    <mergeCell ref="I66:J67"/>
    <mergeCell ref="F86:J86"/>
    <mergeCell ref="A69:AF69"/>
    <mergeCell ref="A73:AB73"/>
    <mergeCell ref="G66:G67"/>
    <mergeCell ref="H66:H67"/>
    <mergeCell ref="M66:M67"/>
    <mergeCell ref="N66:N67"/>
    <mergeCell ref="F64:F65"/>
    <mergeCell ref="W66:AB67"/>
    <mergeCell ref="AC66:AF67"/>
    <mergeCell ref="AC146:AD146"/>
    <mergeCell ref="AE183:AF183"/>
    <mergeCell ref="Y183:Z183"/>
    <mergeCell ref="R183:T183"/>
    <mergeCell ref="A183:C183"/>
    <mergeCell ref="R146:T146"/>
    <mergeCell ref="AE146:AF146"/>
    <mergeCell ref="F146:G146"/>
    <mergeCell ref="A168:AF168"/>
    <mergeCell ref="A169:AF169"/>
    <mergeCell ref="A170:AF170"/>
    <mergeCell ref="A171:AF171"/>
    <mergeCell ref="A175:AF175"/>
    <mergeCell ref="A176:AF176"/>
    <mergeCell ref="A177:AF177"/>
    <mergeCell ref="A178:AF178"/>
    <mergeCell ref="A158:Z158"/>
    <mergeCell ref="A165:AF165"/>
    <mergeCell ref="B156:C156"/>
    <mergeCell ref="A167:AF167"/>
    <mergeCell ref="A146:B146"/>
    <mergeCell ref="A166:AF166"/>
    <mergeCell ref="A172:AF172"/>
    <mergeCell ref="A173:AF173"/>
    <mergeCell ref="K131:S131"/>
    <mergeCell ref="K132:S132"/>
    <mergeCell ref="A180:AF180"/>
    <mergeCell ref="A181:AF181"/>
    <mergeCell ref="Y132:AF132"/>
    <mergeCell ref="A141:AF141"/>
    <mergeCell ref="A142:AF142"/>
    <mergeCell ref="C143:D143"/>
    <mergeCell ref="E143:F143"/>
    <mergeCell ref="G143:H143"/>
    <mergeCell ref="M143:N143"/>
    <mergeCell ref="O139:AF139"/>
    <mergeCell ref="B139:M139"/>
    <mergeCell ref="M146:Q146"/>
    <mergeCell ref="M151:U151"/>
    <mergeCell ref="M152:U152"/>
    <mergeCell ref="K151:L152"/>
    <mergeCell ref="A148:AF148"/>
    <mergeCell ref="A135:Z135"/>
    <mergeCell ref="A161:AF161"/>
    <mergeCell ref="A162:AF162"/>
    <mergeCell ref="A163:AF163"/>
    <mergeCell ref="A150:AF150"/>
    <mergeCell ref="U146:X146"/>
    <mergeCell ref="A116:AF116"/>
    <mergeCell ref="N94:N95"/>
    <mergeCell ref="N96:N97"/>
    <mergeCell ref="T94:T95"/>
    <mergeCell ref="T96:T97"/>
    <mergeCell ref="A112:Z112"/>
    <mergeCell ref="A99:Z99"/>
    <mergeCell ref="A100:Z100"/>
    <mergeCell ref="A101:H101"/>
    <mergeCell ref="A108:Z108"/>
    <mergeCell ref="Z101:AF101"/>
    <mergeCell ref="AE95:AF95"/>
    <mergeCell ref="AE105:AF105"/>
    <mergeCell ref="B110:E110"/>
    <mergeCell ref="B109:E109"/>
    <mergeCell ref="P101:Y101"/>
    <mergeCell ref="I101:O101"/>
    <mergeCell ref="A107:AF107"/>
    <mergeCell ref="AE103:AF103"/>
    <mergeCell ref="AE96:AF96"/>
    <mergeCell ref="I96:J97"/>
    <mergeCell ref="AA94:AD94"/>
    <mergeCell ref="A60:B61"/>
    <mergeCell ref="C60:E61"/>
    <mergeCell ref="F60:F61"/>
    <mergeCell ref="G60:G61"/>
    <mergeCell ref="H60:H61"/>
    <mergeCell ref="M60:M61"/>
    <mergeCell ref="N60:N61"/>
    <mergeCell ref="I55:J55"/>
    <mergeCell ref="A49:AF49"/>
    <mergeCell ref="AC51:AF51"/>
    <mergeCell ref="AC52:AF52"/>
    <mergeCell ref="A50:Z50"/>
    <mergeCell ref="K52:L52"/>
    <mergeCell ref="K53:L53"/>
    <mergeCell ref="K54:L54"/>
    <mergeCell ref="I52:J52"/>
    <mergeCell ref="I53:J53"/>
    <mergeCell ref="I54:J54"/>
    <mergeCell ref="AC54:AF54"/>
    <mergeCell ref="A53:C53"/>
    <mergeCell ref="D53:G53"/>
    <mergeCell ref="A54:C54"/>
    <mergeCell ref="D54:G54"/>
    <mergeCell ref="A55:C55"/>
    <mergeCell ref="A2:AF3"/>
    <mergeCell ref="A36:AF36"/>
    <mergeCell ref="K40:M40"/>
    <mergeCell ref="K41:M41"/>
    <mergeCell ref="K42:M42"/>
    <mergeCell ref="K43:M43"/>
    <mergeCell ref="D40:E40"/>
    <mergeCell ref="G40:H40"/>
    <mergeCell ref="D41:E41"/>
    <mergeCell ref="D42:E42"/>
    <mergeCell ref="D43:E43"/>
    <mergeCell ref="G41:H41"/>
    <mergeCell ref="G42:H42"/>
    <mergeCell ref="G43:H43"/>
    <mergeCell ref="A40:B40"/>
    <mergeCell ref="A41:B41"/>
    <mergeCell ref="AA35:AD35"/>
    <mergeCell ref="O41:Q41"/>
    <mergeCell ref="O42:Q42"/>
    <mergeCell ref="O43:Q43"/>
    <mergeCell ref="AC32:AD32"/>
    <mergeCell ref="Z15:AD15"/>
    <mergeCell ref="AA18:AB18"/>
    <mergeCell ref="O15:Q15"/>
    <mergeCell ref="AC87:AE87"/>
    <mergeCell ref="N79:T79"/>
    <mergeCell ref="N80:T80"/>
    <mergeCell ref="G79:M79"/>
    <mergeCell ref="W93:AF93"/>
    <mergeCell ref="AC76:AD76"/>
    <mergeCell ref="AC77:AD77"/>
    <mergeCell ref="AC78:AD78"/>
    <mergeCell ref="AC79:AD79"/>
    <mergeCell ref="AC80:AD80"/>
    <mergeCell ref="AC81:AF81"/>
    <mergeCell ref="M81:M82"/>
    <mergeCell ref="T81:Z81"/>
    <mergeCell ref="G80:M80"/>
    <mergeCell ref="F89:J89"/>
    <mergeCell ref="K94:L95"/>
    <mergeCell ref="A76:D76"/>
    <mergeCell ref="G76:M76"/>
    <mergeCell ref="W94:Z94"/>
    <mergeCell ref="W95:Z95"/>
    <mergeCell ref="F81:L81"/>
    <mergeCell ref="F82:L82"/>
    <mergeCell ref="T87:V87"/>
    <mergeCell ref="T88:V88"/>
    <mergeCell ref="B82:D82"/>
    <mergeCell ref="E81:E82"/>
    <mergeCell ref="B81:D81"/>
    <mergeCell ref="A86:E86"/>
    <mergeCell ref="A93:D93"/>
    <mergeCell ref="A94:D95"/>
    <mergeCell ref="R87:S87"/>
    <mergeCell ref="R88:S88"/>
    <mergeCell ref="R89:S89"/>
    <mergeCell ref="U94:V95"/>
    <mergeCell ref="I93:V93"/>
    <mergeCell ref="I94:J95"/>
    <mergeCell ref="A81:A82"/>
    <mergeCell ref="Y52:AB52"/>
    <mergeCell ref="T51:X51"/>
    <mergeCell ref="T52:X52"/>
    <mergeCell ref="Z32:AA32"/>
    <mergeCell ref="Y35:Z35"/>
    <mergeCell ref="AA21:AC21"/>
    <mergeCell ref="AD21:AE21"/>
    <mergeCell ref="I32:J32"/>
    <mergeCell ref="A35:J35"/>
    <mergeCell ref="A39:J39"/>
    <mergeCell ref="AE40:AF40"/>
    <mergeCell ref="AE43:AF43"/>
    <mergeCell ref="AE42:AF42"/>
    <mergeCell ref="AE41:AF41"/>
    <mergeCell ref="E22:N22"/>
    <mergeCell ref="D21:D22"/>
    <mergeCell ref="H21:M21"/>
    <mergeCell ref="A42:B42"/>
    <mergeCell ref="A21:A22"/>
    <mergeCell ref="Y39:Z39"/>
    <mergeCell ref="A37:Z37"/>
    <mergeCell ref="A38:Z38"/>
    <mergeCell ref="AE39:AF39"/>
    <mergeCell ref="K35:N35"/>
    <mergeCell ref="U35:X35"/>
    <mergeCell ref="O32:Q32"/>
    <mergeCell ref="Y47:AD47"/>
    <mergeCell ref="B22:C22"/>
    <mergeCell ref="O21:O22"/>
    <mergeCell ref="P22:Y22"/>
    <mergeCell ref="Z21:Z22"/>
    <mergeCell ref="AA22:AF22"/>
    <mergeCell ref="A51:C51"/>
    <mergeCell ref="H51:O51"/>
    <mergeCell ref="D51:G51"/>
    <mergeCell ref="Y51:AB51"/>
    <mergeCell ref="U79:V79"/>
    <mergeCell ref="K96:L97"/>
    <mergeCell ref="AE94:AF94"/>
    <mergeCell ref="C59:E59"/>
    <mergeCell ref="AC55:AF55"/>
    <mergeCell ref="A57:AF57"/>
    <mergeCell ref="E18:F18"/>
    <mergeCell ref="B18:C18"/>
    <mergeCell ref="P21:Y21"/>
    <mergeCell ref="B21:C21"/>
    <mergeCell ref="I18:Q18"/>
    <mergeCell ref="U18:V18"/>
    <mergeCell ref="O46:O47"/>
    <mergeCell ref="W46:X47"/>
    <mergeCell ref="W59:AB59"/>
    <mergeCell ref="R40:S40"/>
    <mergeCell ref="R41:S41"/>
    <mergeCell ref="R42:S42"/>
    <mergeCell ref="R43:S43"/>
    <mergeCell ref="P53:S53"/>
    <mergeCell ref="A52:C52"/>
    <mergeCell ref="P52:S52"/>
    <mergeCell ref="U32:X32"/>
    <mergeCell ref="P47:V47"/>
    <mergeCell ref="Z113:Z114"/>
    <mergeCell ref="AA113:AF113"/>
    <mergeCell ref="AA114:AF114"/>
    <mergeCell ref="W96:Z96"/>
    <mergeCell ref="G78:M78"/>
    <mergeCell ref="E93:H93"/>
    <mergeCell ref="E94:H95"/>
    <mergeCell ref="E96:H97"/>
    <mergeCell ref="AA81:AB82"/>
    <mergeCell ref="T82:Z82"/>
    <mergeCell ref="AE97:AF97"/>
    <mergeCell ref="T89:V89"/>
    <mergeCell ref="U80:V80"/>
    <mergeCell ref="O86:X86"/>
    <mergeCell ref="W87:X87"/>
    <mergeCell ref="W88:X88"/>
    <mergeCell ref="W89:X89"/>
    <mergeCell ref="W78:X78"/>
    <mergeCell ref="W79:X79"/>
    <mergeCell ref="W80:X80"/>
    <mergeCell ref="R81:S82"/>
    <mergeCell ref="W97:Z97"/>
    <mergeCell ref="Y87:Z87"/>
    <mergeCell ref="U78:V78"/>
    <mergeCell ref="P102:S103"/>
    <mergeCell ref="T104:T105"/>
    <mergeCell ref="Y104:Y105"/>
    <mergeCell ref="Z104:Z105"/>
    <mergeCell ref="U102:X103"/>
    <mergeCell ref="U104:X105"/>
    <mergeCell ref="A102:H103"/>
    <mergeCell ref="A104:H105"/>
    <mergeCell ref="I104:O105"/>
    <mergeCell ref="AA104:AC104"/>
    <mergeCell ref="AE102:AF102"/>
    <mergeCell ref="A28:L28"/>
    <mergeCell ref="P94:Q95"/>
    <mergeCell ref="P96:Q97"/>
    <mergeCell ref="O87:Q87"/>
    <mergeCell ref="O88:Q88"/>
    <mergeCell ref="O89:Q89"/>
    <mergeCell ref="N81:Q81"/>
    <mergeCell ref="O59:Q59"/>
    <mergeCell ref="O60:Q61"/>
    <mergeCell ref="O62:Q63"/>
    <mergeCell ref="O64:Q65"/>
    <mergeCell ref="O66:Q67"/>
    <mergeCell ref="O40:Q40"/>
    <mergeCell ref="C66:E67"/>
    <mergeCell ref="F66:F67"/>
    <mergeCell ref="E75:F75"/>
    <mergeCell ref="E76:F76"/>
    <mergeCell ref="E77:F77"/>
    <mergeCell ref="E78:F78"/>
    <mergeCell ref="A64:B65"/>
    <mergeCell ref="C64:E65"/>
    <mergeCell ref="K39:X39"/>
    <mergeCell ref="AD104:AD105"/>
    <mergeCell ref="AE104:AF104"/>
    <mergeCell ref="AA105:AC105"/>
    <mergeCell ref="R35:S35"/>
    <mergeCell ref="T40:V40"/>
    <mergeCell ref="AA87:AB87"/>
    <mergeCell ref="AA88:AB88"/>
    <mergeCell ref="AA89:AB89"/>
    <mergeCell ref="AD102:AD103"/>
    <mergeCell ref="AA103:AC103"/>
    <mergeCell ref="AA102:AC102"/>
    <mergeCell ref="Z102:Z103"/>
    <mergeCell ref="T102:T103"/>
    <mergeCell ref="Y102:Y103"/>
    <mergeCell ref="AA39:AD39"/>
    <mergeCell ref="AA40:AD40"/>
    <mergeCell ref="AA41:AD41"/>
    <mergeCell ref="AA42:AD42"/>
    <mergeCell ref="AA95:AD95"/>
    <mergeCell ref="AA96:AD96"/>
    <mergeCell ref="AA97:AD97"/>
    <mergeCell ref="N76:T76"/>
    <mergeCell ref="N77:T77"/>
    <mergeCell ref="N78:T78"/>
    <mergeCell ref="AC62:AF63"/>
    <mergeCell ref="AC64:AF65"/>
    <mergeCell ref="AF46:AF47"/>
    <mergeCell ref="AE46:AE47"/>
    <mergeCell ref="AC59:AF59"/>
    <mergeCell ref="W60:AB61"/>
    <mergeCell ref="W62:AB63"/>
    <mergeCell ref="W64:AB65"/>
    <mergeCell ref="W40:X40"/>
    <mergeCell ref="W41:X41"/>
    <mergeCell ref="AC53:AF53"/>
    <mergeCell ref="A58:AF58"/>
    <mergeCell ref="B46:C47"/>
    <mergeCell ref="A46:A47"/>
    <mergeCell ref="AA46:AB46"/>
    <mergeCell ref="D46:E47"/>
    <mergeCell ref="F46:H47"/>
    <mergeCell ref="AC46:AD46"/>
    <mergeCell ref="Y46:Z46"/>
    <mergeCell ref="I40:J40"/>
    <mergeCell ref="I41:J41"/>
    <mergeCell ref="I42:J42"/>
    <mergeCell ref="I43:J43"/>
    <mergeCell ref="P46:S46"/>
    <mergeCell ref="G75:M75"/>
    <mergeCell ref="I46:I47"/>
    <mergeCell ref="G64:G65"/>
    <mergeCell ref="H64:H65"/>
    <mergeCell ref="G77:M77"/>
    <mergeCell ref="I60:J61"/>
    <mergeCell ref="I62:J63"/>
    <mergeCell ref="I64:J65"/>
    <mergeCell ref="AA76:AB76"/>
    <mergeCell ref="P54:S54"/>
    <mergeCell ref="P55:S55"/>
    <mergeCell ref="R59:V59"/>
    <mergeCell ref="U46:V46"/>
    <mergeCell ref="U76:V76"/>
    <mergeCell ref="N75:T75"/>
    <mergeCell ref="W76:X76"/>
    <mergeCell ref="W77:X77"/>
    <mergeCell ref="K62:L63"/>
    <mergeCell ref="R65:S65"/>
    <mergeCell ref="T65:V65"/>
    <mergeCell ref="R66:S66"/>
    <mergeCell ref="J46:L46"/>
    <mergeCell ref="J47:N47"/>
    <mergeCell ref="D52:G52"/>
    <mergeCell ref="A164:AF164"/>
    <mergeCell ref="I146:L146"/>
    <mergeCell ref="Z146:AB146"/>
    <mergeCell ref="A151:A152"/>
    <mergeCell ref="A155:A156"/>
    <mergeCell ref="B120:J120"/>
    <mergeCell ref="B121:J121"/>
    <mergeCell ref="B122:J122"/>
    <mergeCell ref="B123:J123"/>
    <mergeCell ref="A143:B143"/>
    <mergeCell ref="A145:Z145"/>
    <mergeCell ref="C146:D146"/>
    <mergeCell ref="S156:T156"/>
    <mergeCell ref="AA156:AB156"/>
    <mergeCell ref="F155:F156"/>
    <mergeCell ref="G156:P156"/>
    <mergeCell ref="W156:Y156"/>
    <mergeCell ref="D156:E156"/>
    <mergeCell ref="S155:T155"/>
    <mergeCell ref="W155:Y155"/>
    <mergeCell ref="B155:C155"/>
    <mergeCell ref="K122:AF123"/>
    <mergeCell ref="A154:Z154"/>
    <mergeCell ref="I143:L143"/>
    <mergeCell ref="A96:D97"/>
    <mergeCell ref="A124:A125"/>
    <mergeCell ref="K124:AF125"/>
    <mergeCell ref="A122:A123"/>
    <mergeCell ref="B119:J119"/>
    <mergeCell ref="B118:J118"/>
    <mergeCell ref="O183:Q183"/>
    <mergeCell ref="U183:X183"/>
    <mergeCell ref="AA183:AD183"/>
    <mergeCell ref="D183:N183"/>
    <mergeCell ref="AA155:AB155"/>
    <mergeCell ref="G155:P155"/>
    <mergeCell ref="AC155:AD156"/>
    <mergeCell ref="D155:E155"/>
    <mergeCell ref="G131:J131"/>
    <mergeCell ref="G132:J132"/>
    <mergeCell ref="K136:AF136"/>
    <mergeCell ref="B136:H136"/>
    <mergeCell ref="Q155:R156"/>
    <mergeCell ref="U155:V156"/>
    <mergeCell ref="Z155:Z156"/>
    <mergeCell ref="A159:Z159"/>
    <mergeCell ref="K120:AF121"/>
    <mergeCell ref="U96:V97"/>
    <mergeCell ref="AB118:AF118"/>
    <mergeCell ref="AB119:AF119"/>
    <mergeCell ref="P104:S105"/>
    <mergeCell ref="R94:S95"/>
    <mergeCell ref="R96:S97"/>
    <mergeCell ref="D55:G55"/>
    <mergeCell ref="B152:J152"/>
    <mergeCell ref="B151:J151"/>
    <mergeCell ref="M64:M65"/>
    <mergeCell ref="N64:N65"/>
    <mergeCell ref="A62:B63"/>
    <mergeCell ref="C62:E63"/>
    <mergeCell ref="F62:F63"/>
    <mergeCell ref="G62:G63"/>
    <mergeCell ref="H62:H63"/>
    <mergeCell ref="M62:M63"/>
    <mergeCell ref="N62:N63"/>
    <mergeCell ref="K55:L55"/>
    <mergeCell ref="A66:B67"/>
    <mergeCell ref="K60:L61"/>
    <mergeCell ref="B124:J124"/>
    <mergeCell ref="B125:J125"/>
    <mergeCell ref="A128:Z128"/>
    <mergeCell ref="U118:U119"/>
    <mergeCell ref="A118:A119"/>
    <mergeCell ref="A120:A121"/>
    <mergeCell ref="F109:H109"/>
    <mergeCell ref="F110:H110"/>
    <mergeCell ref="I109:Y110"/>
    <mergeCell ref="F113:H113"/>
    <mergeCell ref="F114:H114"/>
    <mergeCell ref="I113:Y114"/>
    <mergeCell ref="AA118:AA119"/>
    <mergeCell ref="V118:Z118"/>
    <mergeCell ref="Q118:Q119"/>
    <mergeCell ref="R119:T119"/>
    <mergeCell ref="R118:T118"/>
    <mergeCell ref="K118:K119"/>
    <mergeCell ref="L118:P118"/>
    <mergeCell ref="L119:P119"/>
    <mergeCell ref="V119:Z119"/>
    <mergeCell ref="A109:A110"/>
    <mergeCell ref="AA110:AF110"/>
    <mergeCell ref="AA109:AF109"/>
    <mergeCell ref="Z109:Z110"/>
    <mergeCell ref="A113:A114"/>
    <mergeCell ref="B113:E113"/>
    <mergeCell ref="B114:E114"/>
  </mergeCells>
  <phoneticPr fontId="3"/>
  <dataValidations count="3">
    <dataValidation type="list" allowBlank="1" showInputMessage="1" showErrorMessage="1" sqref="A18 D18 U18:V18 AA18:AB18 A21:A22 D21:D22 O21:O22 Z21:Z22 R35:S35 AE35 A46:A47 I46:I47 O46:O47 W46:X47 AE46:AE47 R60:S67 A81:A82 E81:E82 M81:M82 R81:S82 AA81:AB82 Z102:Z105 AD102:AD105 Z109:Z110 AC155:AD156 A109:A110 A113:A114 A155:A156 Z113:Z114 A118:A125 K118:K119 Q118:Q119 U118:U119 AA118:AA119 A129:A132 G129:G130 A136:A137 I136:J137 A139:A140 N139:N140 A151:A152 K151:L152" xr:uid="{2912EDE1-B22F-4E77-8812-1F2CED8864D8}">
      <formula1>"□,☑"</formula1>
    </dataValidation>
    <dataValidation type="list" allowBlank="1" showInputMessage="1" showErrorMessage="1" sqref="I102:O103" xr:uid="{C5638E98-A227-47C1-884C-133E9F3F4AC0}">
      <formula1>INDIRECT(SUBSTITUTE($A$102,"-","_"))</formula1>
    </dataValidation>
    <dataValidation type="list" allowBlank="1" showInputMessage="1" showErrorMessage="1" sqref="I104:O105" xr:uid="{43EBD54B-731E-4E57-8D34-B5D6848584E4}">
      <formula1>INDIRECT(SUBSTITUTE($A$104,"-","_"))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&amp;L&amp;16社会福祉法人 大和清寿会
奈良東国際介護福祉学院 日本語学科</oddHeader>
  </headerFooter>
  <rowBreaks count="4" manualBreakCount="4">
    <brk id="35" max="23" man="1"/>
    <brk id="68" max="23" man="1"/>
    <brk id="106" max="23" man="1"/>
    <brk id="147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11E4A4-209E-49C4-A3DA-E663D3439CBA}">
          <x14:formula1>
            <xm:f>プルダウンデータ!$B$2:$B$7</xm:f>
          </x14:formula1>
          <xm:sqref>E79:F80</xm:sqref>
        </x14:dataValidation>
        <x14:dataValidation type="list" allowBlank="1" showInputMessage="1" showErrorMessage="1" xr:uid="{730B565B-1064-4769-8D1E-BBF25BC40118}">
          <x14:formula1>
            <xm:f>プルダウンデータ!$C$2:$L$2</xm:f>
          </x14:formula1>
          <xm:sqref>A102:H105</xm:sqref>
        </x14:dataValidation>
        <x14:dataValidation type="list" allowBlank="1" showInputMessage="1" showErrorMessage="1" xr:uid="{92001334-63F2-44B6-BB8A-8F1EBC386599}">
          <x14:formula1>
            <xm:f>プルダウンデータ!$A$2:$A$43</xm:f>
          </x14:formula1>
          <xm:sqref>A15:G15 O60:Q67 T52:X55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E9AC-17A2-4DDD-BD17-94B0C8D256DB}">
  <sheetPr codeName="Sheet2"/>
  <dimension ref="A1:G437"/>
  <sheetViews>
    <sheetView workbookViewId="0"/>
  </sheetViews>
  <sheetFormatPr defaultRowHeight="18.75" x14ac:dyDescent="0.4"/>
  <cols>
    <col min="1" max="1" width="10.375" style="26" customWidth="1"/>
    <col min="2" max="3" width="19" style="26" customWidth="1"/>
    <col min="4" max="4" width="28.125" style="26" customWidth="1"/>
    <col min="5" max="5" width="14.375" style="26" customWidth="1"/>
    <col min="6" max="6" width="16.375" style="26" customWidth="1"/>
    <col min="7" max="7" width="13.625" customWidth="1"/>
  </cols>
  <sheetData>
    <row r="1" spans="1:7" x14ac:dyDescent="0.4">
      <c r="A1" s="22" t="s">
        <v>118</v>
      </c>
      <c r="B1" s="22" t="s">
        <v>119</v>
      </c>
      <c r="C1" s="22" t="s">
        <v>120</v>
      </c>
      <c r="D1" s="22" t="s">
        <v>121</v>
      </c>
      <c r="E1" s="22" t="s">
        <v>122</v>
      </c>
      <c r="F1" s="22" t="s">
        <v>123</v>
      </c>
      <c r="G1" s="22" t="s">
        <v>655</v>
      </c>
    </row>
    <row r="2" spans="1:7" x14ac:dyDescent="0.4">
      <c r="A2" s="22">
        <f>IF(ISBLANK(B2),"",COUNTA(B$2:$B2))</f>
        <v>1</v>
      </c>
      <c r="B2" s="23" t="s">
        <v>168</v>
      </c>
      <c r="C2" s="24" t="s">
        <v>124</v>
      </c>
      <c r="D2" s="23" t="s">
        <v>125</v>
      </c>
      <c r="E2" s="22" t="str">
        <f>IF(AND(願書!F9="",願書!M9="",願書!T9=""),"",願書!F9&amp;" "&amp;願書!M9&amp;" "&amp;願書!T9)</f>
        <v/>
      </c>
      <c r="F2" s="22" t="str">
        <f ca="1">CELL("address",E2)</f>
        <v>$E$2</v>
      </c>
      <c r="G2" s="37"/>
    </row>
    <row r="3" spans="1:7" x14ac:dyDescent="0.4">
      <c r="A3" s="22">
        <f>IF(ISBLANK(B3),"",COUNTA(B$2:$B3))</f>
        <v>2</v>
      </c>
      <c r="B3" s="23" t="s">
        <v>169</v>
      </c>
      <c r="C3" s="24" t="s">
        <v>609</v>
      </c>
      <c r="D3" s="23" t="s">
        <v>170</v>
      </c>
      <c r="E3" s="22" t="str">
        <f>IF(AND(願書!F11="",願書!M11="",願書!T11=""),"",願書!F11&amp;" "&amp;願書!M11&amp;" "&amp;願書!T11)</f>
        <v/>
      </c>
      <c r="F3" s="22" t="str">
        <f ca="1">CELL("address",E3)</f>
        <v>$E$3</v>
      </c>
      <c r="G3" s="23"/>
    </row>
    <row r="4" spans="1:7" x14ac:dyDescent="0.4">
      <c r="A4" s="22">
        <f>IF(ISBLANK(B4),"",COUNTA(B$2:$B4))</f>
        <v>3</v>
      </c>
      <c r="B4" s="23" t="s">
        <v>129</v>
      </c>
      <c r="C4" s="24" t="s">
        <v>127</v>
      </c>
      <c r="D4" s="23" t="s">
        <v>130</v>
      </c>
      <c r="E4" s="22" t="str">
        <f>IF(願書!A15="","",願書!A15)</f>
        <v/>
      </c>
      <c r="F4" s="22" t="str">
        <f t="shared" ref="F4" ca="1" si="0">CELL("address",E4)</f>
        <v>$E$4</v>
      </c>
      <c r="G4" s="37"/>
    </row>
    <row r="5" spans="1:7" x14ac:dyDescent="0.4">
      <c r="A5" s="22">
        <f>IF(ISBLANK(B5),"",COUNTA(B$2:$B5))</f>
        <v>4</v>
      </c>
      <c r="B5" s="23" t="s">
        <v>133</v>
      </c>
      <c r="C5" s="24" t="s">
        <v>131</v>
      </c>
      <c r="D5" s="23" t="s">
        <v>134</v>
      </c>
      <c r="E5" s="22" t="str">
        <f>IF(AND(ISBLANK(願書!I15), ISBLANK(願書!R15), ISBLANK(願書!Z15)), "",TEXT(DATEVALUE(願書!I15&amp;"/"&amp;願書!R15&amp;"/"&amp;願書!Z15),"YYYY/MM/DD"))</f>
        <v/>
      </c>
      <c r="F5" s="22" t="str">
        <f ca="1">CELL("address",E5)</f>
        <v>$E$5</v>
      </c>
      <c r="G5" s="37"/>
    </row>
    <row r="6" spans="1:7" x14ac:dyDescent="0.4">
      <c r="A6" s="22">
        <f>IF(ISBLANK(B6),"",COUNTA(B$2:$B6))</f>
        <v>5</v>
      </c>
      <c r="B6" s="23" t="s">
        <v>126</v>
      </c>
      <c r="C6" s="24" t="s">
        <v>127</v>
      </c>
      <c r="D6" s="23" t="s">
        <v>128</v>
      </c>
      <c r="E6" s="22" t="str">
        <f>IF(AND(願書!A18="☑",願書!D18="☑"),"エラー",IF(AND(願書!A18="☑",願書!D18&lt;&gt;"☑"),"男",IF(AND(願書!A18&lt;&gt;"☑",願書!D18="☑"),"女","")))</f>
        <v/>
      </c>
      <c r="F6" s="22" t="str">
        <f t="shared" ref="F6:F209" ca="1" si="1">CELL("address",E6)</f>
        <v>$E$6</v>
      </c>
      <c r="G6" s="37"/>
    </row>
    <row r="7" spans="1:7" x14ac:dyDescent="0.4">
      <c r="A7" s="22">
        <f>IF(ISBLANK(B7),"",COUNTA(B$2:$B7))</f>
        <v>6</v>
      </c>
      <c r="B7" s="23" t="s">
        <v>172</v>
      </c>
      <c r="C7" s="24" t="s">
        <v>131</v>
      </c>
      <c r="D7" s="23" t="s">
        <v>135</v>
      </c>
      <c r="E7" s="22" t="str">
        <f>IF(願書!I18="","",願書!I18)</f>
        <v/>
      </c>
      <c r="F7" s="22" t="str">
        <f ca="1">CELL("address",E7)</f>
        <v>$E$7</v>
      </c>
      <c r="G7" s="37"/>
    </row>
    <row r="8" spans="1:7" x14ac:dyDescent="0.4">
      <c r="A8" s="22">
        <f>IF(ISBLANK(B8),"",COUNTA(B$2:$B8))</f>
        <v>7</v>
      </c>
      <c r="B8" s="23" t="s">
        <v>171</v>
      </c>
      <c r="C8" s="24" t="s">
        <v>131</v>
      </c>
      <c r="D8" s="23" t="s">
        <v>132</v>
      </c>
      <c r="E8" s="22" t="str">
        <f>IF(願書!U18="☑",IF(願書!AA18="☑","エラー","有"),IF(願書!AA18="☑","無",""))</f>
        <v/>
      </c>
      <c r="F8" s="22" t="str">
        <f t="shared" ca="1" si="1"/>
        <v>$E$8</v>
      </c>
      <c r="G8" s="37"/>
    </row>
    <row r="9" spans="1:7" x14ac:dyDescent="0.4">
      <c r="A9" s="22">
        <f>IF(ISBLANK(B9),"",COUNTA(B$2:$B9))</f>
        <v>8</v>
      </c>
      <c r="B9" s="23" t="s">
        <v>136</v>
      </c>
      <c r="C9" s="24" t="s">
        <v>127</v>
      </c>
      <c r="D9" s="23" t="s">
        <v>137</v>
      </c>
      <c r="E9" s="22" t="str">
        <f>IF((--(願書!A21="☑")+--(願書!D21="☑")+--(願書!O21="☑")+--(願書!Z21="☑"))&gt;1,"エラー",
IF(願書!A21="☑","学生",
IF(願書!D21="☑",願書!E21&amp;願書!H21&amp;願書!N21,
IF(願書!O21="☑","留学準備中",
IF(願書!Z21="☑",願書!AA21&amp;願書!AD21&amp;願書!AF21,"")))))</f>
        <v/>
      </c>
      <c r="F9" s="22" t="str">
        <f t="shared" ref="F9" ca="1" si="2">CELL("address",E9)</f>
        <v>$E$9</v>
      </c>
      <c r="G9" s="37"/>
    </row>
    <row r="10" spans="1:7" x14ac:dyDescent="0.4">
      <c r="A10" s="22">
        <f>IF(ISBLANK(B10),"",COUNTA(B$2:$B10))</f>
        <v>9</v>
      </c>
      <c r="B10" s="23" t="s">
        <v>173</v>
      </c>
      <c r="C10" s="24" t="s">
        <v>127</v>
      </c>
      <c r="D10" s="23" t="s">
        <v>138</v>
      </c>
      <c r="E10" s="22" t="str">
        <f>IF(願書!A25="","",願書!A25)</f>
        <v/>
      </c>
      <c r="F10" s="22" t="str">
        <f ca="1">CELL("address",E10)</f>
        <v>$E$10</v>
      </c>
      <c r="G10" s="37"/>
    </row>
    <row r="11" spans="1:7" x14ac:dyDescent="0.4">
      <c r="A11" s="22">
        <f>IF(ISBLANK(B11),"",COUNTA(B$2:$B11))</f>
        <v>10</v>
      </c>
      <c r="B11" s="23" t="s">
        <v>139</v>
      </c>
      <c r="C11" s="24" t="s">
        <v>127</v>
      </c>
      <c r="D11" s="23" t="s">
        <v>142</v>
      </c>
      <c r="E11" s="22" t="str">
        <f>IF(願書!A28="","",願書!A28)</f>
        <v/>
      </c>
      <c r="F11" s="22" t="str">
        <f t="shared" ca="1" si="1"/>
        <v>$E$11</v>
      </c>
      <c r="G11" s="37"/>
    </row>
    <row r="12" spans="1:7" x14ac:dyDescent="0.4">
      <c r="A12" s="22">
        <f>IF(ISBLANK(B12),"",COUNTA(B$2:$B12))</f>
        <v>11</v>
      </c>
      <c r="B12" s="23" t="s">
        <v>174</v>
      </c>
      <c r="C12" s="24" t="s">
        <v>127</v>
      </c>
      <c r="D12" s="23" t="s">
        <v>159</v>
      </c>
      <c r="E12" s="22" t="str">
        <f>IF(願書!R28="","",願書!R28)</f>
        <v/>
      </c>
      <c r="F12" s="22" t="str">
        <f t="shared" ca="1" si="1"/>
        <v>$E$12</v>
      </c>
      <c r="G12" s="37"/>
    </row>
    <row r="13" spans="1:7" ht="24" x14ac:dyDescent="0.4">
      <c r="A13" s="22">
        <f>IF(ISBLANK(B13),"",COUNTA(B$2:$B13))</f>
        <v>12</v>
      </c>
      <c r="B13" s="23" t="s">
        <v>144</v>
      </c>
      <c r="C13" s="24" t="s">
        <v>143</v>
      </c>
      <c r="D13" s="23" t="s">
        <v>145</v>
      </c>
      <c r="E13" s="22" t="str">
        <f>IF(願書!A32="","",願書!A32)</f>
        <v/>
      </c>
      <c r="F13" s="22" t="str">
        <f t="shared" ca="1" si="1"/>
        <v>$E$13</v>
      </c>
      <c r="G13" s="37"/>
    </row>
    <row r="14" spans="1:7" ht="24" x14ac:dyDescent="0.4">
      <c r="A14" s="22">
        <f>IF(ISBLANK(B14),"",COUNTA(B$2:$B14))</f>
        <v>13</v>
      </c>
      <c r="B14" s="23" t="s">
        <v>148</v>
      </c>
      <c r="C14" s="24" t="s">
        <v>149</v>
      </c>
      <c r="D14" s="23" t="s">
        <v>150</v>
      </c>
      <c r="E14" s="22" t="str">
        <f>IF(AND(ISBLANK(願書!F32), ISBLANK(願書!I32), ISBLANK(願書!N32)), "",TEXT(DATEVALUE(願書!F32&amp;"/"&amp;願書!I32&amp;"/"&amp;願書!N32),"YYYY/MM/DD"))</f>
        <v/>
      </c>
      <c r="F14" s="22" t="str">
        <f ca="1">CELL("address",E14)</f>
        <v>$E$14</v>
      </c>
      <c r="G14" s="37"/>
    </row>
    <row r="15" spans="1:7" ht="24" x14ac:dyDescent="0.4">
      <c r="A15" s="22">
        <f>IF(ISBLANK(B15),"",COUNTA(B$2:$B15))</f>
        <v>14</v>
      </c>
      <c r="B15" s="23" t="s">
        <v>146</v>
      </c>
      <c r="C15" s="24" t="s">
        <v>143</v>
      </c>
      <c r="D15" s="23" t="s">
        <v>147</v>
      </c>
      <c r="E15" s="22" t="str">
        <f>IF(AND(ISBLANK(願書!T32), ISBLANK(願書!Y32), ISBLANK(願書!AC32)), "",TEXT(DATEVALUE(願書!T32&amp;"/"&amp;願書!Y32&amp;"/"&amp;願書!AC32),"YYYY/MM/DD"))</f>
        <v/>
      </c>
      <c r="F15" s="22" t="str">
        <f t="shared" ca="1" si="1"/>
        <v>$E$15</v>
      </c>
      <c r="G15" s="37"/>
    </row>
    <row r="16" spans="1:7" ht="24" x14ac:dyDescent="0.4">
      <c r="A16" s="22">
        <f>IF(ISBLANK(B16),"",COUNTA(B$2:$B16))</f>
        <v>15</v>
      </c>
      <c r="B16" s="23" t="s">
        <v>175</v>
      </c>
      <c r="C16" s="24" t="s">
        <v>143</v>
      </c>
      <c r="D16" s="23" t="s">
        <v>155</v>
      </c>
      <c r="E16" s="22" t="str">
        <f>IF(願書!K35="","",願書!K35)</f>
        <v/>
      </c>
      <c r="F16" s="22" t="str">
        <f t="shared" ref="F16:F25" ca="1" si="3">CELL("address",E16)</f>
        <v>$E$16</v>
      </c>
      <c r="G16" s="37"/>
    </row>
    <row r="17" spans="1:7" ht="24" x14ac:dyDescent="0.4">
      <c r="A17" s="22">
        <f>IF(ISBLANK(B17),"",COUNTA(B$2:$B17))</f>
        <v>16</v>
      </c>
      <c r="B17" s="23" t="s">
        <v>176</v>
      </c>
      <c r="C17" s="24" t="s">
        <v>143</v>
      </c>
      <c r="D17" s="23" t="s">
        <v>177</v>
      </c>
      <c r="E17" s="22" t="str">
        <f>IF(願書!R35="☑",IF(願書!AE35="☑","エラー","有"),IF(願書!AE35="☑","無",""))</f>
        <v/>
      </c>
      <c r="F17" s="22" t="str">
        <f t="shared" ca="1" si="3"/>
        <v>$E$17</v>
      </c>
      <c r="G17" s="37"/>
    </row>
    <row r="18" spans="1:7" ht="24" x14ac:dyDescent="0.4">
      <c r="A18" s="22">
        <f>IF(ISBLANK(B18),"",COUNTA(B$2:$B18))</f>
        <v>17</v>
      </c>
      <c r="B18" s="23" t="s">
        <v>179</v>
      </c>
      <c r="C18" s="24" t="s">
        <v>143</v>
      </c>
      <c r="D18" s="23" t="s">
        <v>178</v>
      </c>
      <c r="E18" s="22" t="str">
        <f>IF(願書!U35="","",願書!U35)</f>
        <v/>
      </c>
      <c r="F18" s="22" t="str">
        <f t="shared" ca="1" si="3"/>
        <v>$E$18</v>
      </c>
      <c r="G18" s="37"/>
    </row>
    <row r="19" spans="1:7" ht="24" x14ac:dyDescent="0.4">
      <c r="A19" s="22">
        <f>IF(ISBLANK(B19),"",COUNTA(B$2:$B19))</f>
        <v>18</v>
      </c>
      <c r="B19" s="23" t="s">
        <v>180</v>
      </c>
      <c r="C19" s="24" t="s">
        <v>143</v>
      </c>
      <c r="D19" s="23" t="s">
        <v>181</v>
      </c>
      <c r="E19" s="22" t="str">
        <f>IF(AND(ISBLANK(願書!A40), ISBLANK(願書!D40), ISBLANK(願書!G40)), "",TEXT(DATEVALUE(願書!A40&amp;"/"&amp;願書!D40&amp;"/"&amp;願書!G40),"YYYY/MM/DD"))</f>
        <v/>
      </c>
      <c r="F19" s="22" t="str">
        <f t="shared" ca="1" si="3"/>
        <v>$E$19</v>
      </c>
      <c r="G19" s="37"/>
    </row>
    <row r="20" spans="1:7" ht="24" x14ac:dyDescent="0.4">
      <c r="A20" s="22">
        <f>IF(ISBLANK(B20),"",COUNTA(B$2:$B20))</f>
        <v>19</v>
      </c>
      <c r="B20" s="23" t="s">
        <v>183</v>
      </c>
      <c r="C20" s="24" t="s">
        <v>143</v>
      </c>
      <c r="D20" s="23" t="s">
        <v>182</v>
      </c>
      <c r="E20" s="22" t="str">
        <f>IF(AND(ISBLANK(願書!K40), ISBLANK(願書!O40), ISBLANK(願書!T40)), "",TEXT(DATEVALUE(願書!K40&amp;"/"&amp;願書!O40&amp;"/"&amp;願書!T40),"YYYY/MM/DD"))</f>
        <v/>
      </c>
      <c r="F20" s="22" t="str">
        <f t="shared" ca="1" si="3"/>
        <v>$E$20</v>
      </c>
      <c r="G20" s="37"/>
    </row>
    <row r="21" spans="1:7" ht="24" x14ac:dyDescent="0.4">
      <c r="A21" s="22">
        <f>IF(ISBLANK(B21),"",COUNTA(B$2:$B21))</f>
        <v>20</v>
      </c>
      <c r="B21" s="23" t="s">
        <v>191</v>
      </c>
      <c r="C21" s="24" t="s">
        <v>184</v>
      </c>
      <c r="D21" s="24" t="s">
        <v>185</v>
      </c>
      <c r="E21" s="22" t="str">
        <f>IF(AND(ISBLANK(願書!A40), ISBLANK(願書!D40), ISBLANK(願書!G40)), "",TEXT(DATEVALUE(願書!A40&amp;"/"&amp;願書!D40&amp;"/"&amp;願書!G40),"YYYY/MM/DD"))</f>
        <v/>
      </c>
      <c r="F21" s="22" t="str">
        <f t="shared" ca="1" si="3"/>
        <v>$E$21</v>
      </c>
      <c r="G21" s="37"/>
    </row>
    <row r="22" spans="1:7" ht="24" x14ac:dyDescent="0.4">
      <c r="A22" s="22">
        <f>IF(ISBLANK(B22),"",COUNTA(B$2:$B22))</f>
        <v>21</v>
      </c>
      <c r="B22" s="23" t="s">
        <v>192</v>
      </c>
      <c r="C22" s="24" t="s">
        <v>184</v>
      </c>
      <c r="D22" s="24" t="s">
        <v>185</v>
      </c>
      <c r="E22" s="22" t="str">
        <f>IF(AND(ISBLANK(願書!K40), ISBLANK(願書!O40), ISBLANK(願書!T40)), "",TEXT(DATEVALUE(願書!K40&amp;"/"&amp;願書!O40&amp;"/"&amp;願書!T40),"YYYY/MM/DD"))</f>
        <v/>
      </c>
      <c r="F22" s="22" t="str">
        <f t="shared" ca="1" si="3"/>
        <v>$E$22</v>
      </c>
      <c r="G22" s="37"/>
    </row>
    <row r="23" spans="1:7" ht="24" x14ac:dyDescent="0.4">
      <c r="A23" s="22">
        <f>IF(ISBLANK(B23),"",COUNTA(B$2:$B23))</f>
        <v>22</v>
      </c>
      <c r="B23" s="23" t="s">
        <v>193</v>
      </c>
      <c r="C23" s="24" t="s">
        <v>184</v>
      </c>
      <c r="D23" s="24" t="s">
        <v>185</v>
      </c>
      <c r="E23" s="22" t="str">
        <f>IF(願書!Y40="","",願書!Y40)</f>
        <v/>
      </c>
      <c r="F23" s="22" t="str">
        <f t="shared" ca="1" si="3"/>
        <v>$E$23</v>
      </c>
      <c r="G23" s="37"/>
    </row>
    <row r="24" spans="1:7" ht="24" x14ac:dyDescent="0.4">
      <c r="A24" s="22">
        <f>IF(ISBLANK(B24),"",COUNTA(B$2:$B24))</f>
        <v>23</v>
      </c>
      <c r="B24" s="23" t="s">
        <v>194</v>
      </c>
      <c r="C24" s="24" t="s">
        <v>184</v>
      </c>
      <c r="D24" s="24" t="s">
        <v>185</v>
      </c>
      <c r="E24" s="22" t="str">
        <f>IF(願書!AA40="","",願書!AA40)</f>
        <v/>
      </c>
      <c r="F24" s="22" t="str">
        <f t="shared" ca="1" si="3"/>
        <v>$E$24</v>
      </c>
      <c r="G24" s="37"/>
    </row>
    <row r="25" spans="1:7" ht="24" x14ac:dyDescent="0.4">
      <c r="A25" s="22">
        <f>IF(ISBLANK(B25),"",COUNTA(B$2:$B25))</f>
        <v>24</v>
      </c>
      <c r="B25" s="23" t="s">
        <v>195</v>
      </c>
      <c r="C25" s="24" t="s">
        <v>184</v>
      </c>
      <c r="D25" s="24" t="s">
        <v>185</v>
      </c>
      <c r="E25" s="22" t="str">
        <f>IF(願書!AE40="","",願書!AE40)</f>
        <v/>
      </c>
      <c r="F25" s="22" t="str">
        <f t="shared" ca="1" si="3"/>
        <v>$E$25</v>
      </c>
      <c r="G25" s="37"/>
    </row>
    <row r="26" spans="1:7" ht="24" x14ac:dyDescent="0.4">
      <c r="A26" s="22">
        <f>IF(ISBLANK(B26),"",COUNTA(B$2:$B26))</f>
        <v>25</v>
      </c>
      <c r="B26" s="23" t="s">
        <v>196</v>
      </c>
      <c r="C26" s="24" t="s">
        <v>184</v>
      </c>
      <c r="D26" s="24" t="s">
        <v>185</v>
      </c>
      <c r="E26" s="22" t="str">
        <f>IF(AND(ISBLANK(願書!A41), ISBLANK(願書!D41), ISBLANK(願書!G41)), "",TEXT(DATEVALUE(願書!A41&amp;"/"&amp;願書!D41&amp;"/"&amp;願書!G41),"YYYY/MM/DD"))</f>
        <v/>
      </c>
      <c r="F26" s="22" t="str">
        <f t="shared" ref="F26:F37" ca="1" si="4">CELL("address",E26)</f>
        <v>$E$26</v>
      </c>
      <c r="G26" s="37"/>
    </row>
    <row r="27" spans="1:7" ht="24" x14ac:dyDescent="0.4">
      <c r="A27" s="22">
        <f>IF(ISBLANK(B27),"",COUNTA(B$2:$B27))</f>
        <v>26</v>
      </c>
      <c r="B27" s="23" t="s">
        <v>197</v>
      </c>
      <c r="C27" s="24" t="s">
        <v>184</v>
      </c>
      <c r="D27" s="24" t="s">
        <v>185</v>
      </c>
      <c r="E27" s="22" t="str">
        <f>IF(AND(ISBLANK(願書!K41), ISBLANK(願書!O41), ISBLANK(願書!T41)), "",TEXT(DATEVALUE(願書!K41&amp;"/"&amp;願書!O41&amp;"/"&amp;願書!T41),"YYYY/MM/DD"))</f>
        <v/>
      </c>
      <c r="F27" s="22" t="str">
        <f t="shared" ca="1" si="4"/>
        <v>$E$27</v>
      </c>
      <c r="G27" s="37"/>
    </row>
    <row r="28" spans="1:7" ht="24" x14ac:dyDescent="0.4">
      <c r="A28" s="22">
        <f>IF(ISBLANK(B28),"",COUNTA(B$2:$B28))</f>
        <v>27</v>
      </c>
      <c r="B28" s="23" t="s">
        <v>198</v>
      </c>
      <c r="C28" s="24" t="s">
        <v>184</v>
      </c>
      <c r="D28" s="24" t="s">
        <v>185</v>
      </c>
      <c r="E28" s="22" t="str">
        <f>IF(願書!Y41="","",願書!Y41)</f>
        <v/>
      </c>
      <c r="F28" s="22" t="str">
        <f t="shared" ca="1" si="4"/>
        <v>$E$28</v>
      </c>
      <c r="G28" s="37"/>
    </row>
    <row r="29" spans="1:7" ht="24" x14ac:dyDescent="0.4">
      <c r="A29" s="22">
        <f>IF(ISBLANK(B29),"",COUNTA(B$2:$B29))</f>
        <v>28</v>
      </c>
      <c r="B29" s="23" t="s">
        <v>199</v>
      </c>
      <c r="C29" s="24" t="s">
        <v>184</v>
      </c>
      <c r="D29" s="24" t="s">
        <v>185</v>
      </c>
      <c r="E29" s="22" t="str">
        <f>IF(願書!AA41="","",願書!AA41)</f>
        <v/>
      </c>
      <c r="F29" s="22" t="str">
        <f t="shared" ca="1" si="4"/>
        <v>$E$29</v>
      </c>
      <c r="G29" s="37"/>
    </row>
    <row r="30" spans="1:7" ht="24" x14ac:dyDescent="0.4">
      <c r="A30" s="22">
        <f>IF(ISBLANK(B30),"",COUNTA(B$2:$B30))</f>
        <v>29</v>
      </c>
      <c r="B30" s="23" t="s">
        <v>200</v>
      </c>
      <c r="C30" s="24" t="s">
        <v>184</v>
      </c>
      <c r="D30" s="24" t="s">
        <v>185</v>
      </c>
      <c r="E30" s="22" t="str">
        <f>IF(願書!AE41="","",願書!AE41)</f>
        <v/>
      </c>
      <c r="F30" s="22" t="str">
        <f t="shared" ca="1" si="4"/>
        <v>$E$30</v>
      </c>
      <c r="G30" s="37"/>
    </row>
    <row r="31" spans="1:7" ht="24" x14ac:dyDescent="0.4">
      <c r="A31" s="22">
        <f>IF(ISBLANK(B31),"",COUNTA(B$2:$B31))</f>
        <v>30</v>
      </c>
      <c r="B31" s="23" t="s">
        <v>201</v>
      </c>
      <c r="C31" s="24" t="s">
        <v>184</v>
      </c>
      <c r="D31" s="24" t="s">
        <v>185</v>
      </c>
      <c r="E31" s="22" t="str">
        <f>IF(AND(ISBLANK(願書!A42), ISBLANK(願書!D42), ISBLANK(願書!G42)), "",TEXT(DATEVALUE(願書!A42&amp;"/"&amp;願書!D42&amp;"/"&amp;願書!G42),"YYYY/MM/DD"))</f>
        <v/>
      </c>
      <c r="F31" s="22" t="str">
        <f t="shared" ca="1" si="4"/>
        <v>$E$31</v>
      </c>
      <c r="G31" s="37"/>
    </row>
    <row r="32" spans="1:7" ht="24" x14ac:dyDescent="0.4">
      <c r="A32" s="22">
        <f>IF(ISBLANK(B32),"",COUNTA(B$2:$B32))</f>
        <v>31</v>
      </c>
      <c r="B32" s="23" t="s">
        <v>202</v>
      </c>
      <c r="C32" s="24" t="s">
        <v>184</v>
      </c>
      <c r="D32" s="24" t="s">
        <v>185</v>
      </c>
      <c r="E32" s="22" t="str">
        <f>IF(AND(ISBLANK(願書!K42), ISBLANK(願書!O42), ISBLANK(願書!T42)), "",TEXT(DATEVALUE(願書!K42&amp;"/"&amp;願書!O42&amp;"/"&amp;願書!T42),"YYYY/MM/DD"))</f>
        <v/>
      </c>
      <c r="F32" s="22" t="str">
        <f t="shared" ca="1" si="4"/>
        <v>$E$32</v>
      </c>
      <c r="G32" s="37"/>
    </row>
    <row r="33" spans="1:7" ht="24" x14ac:dyDescent="0.4">
      <c r="A33" s="22">
        <f>IF(ISBLANK(B33),"",COUNTA(B$2:$B33))</f>
        <v>32</v>
      </c>
      <c r="B33" s="23" t="s">
        <v>203</v>
      </c>
      <c r="C33" s="24" t="s">
        <v>184</v>
      </c>
      <c r="D33" s="24" t="s">
        <v>185</v>
      </c>
      <c r="E33" s="22" t="str">
        <f>IF(願書!Y42="","",願書!Y42)</f>
        <v/>
      </c>
      <c r="F33" s="22" t="str">
        <f t="shared" ca="1" si="4"/>
        <v>$E$33</v>
      </c>
      <c r="G33" s="37"/>
    </row>
    <row r="34" spans="1:7" ht="24" x14ac:dyDescent="0.4">
      <c r="A34" s="22">
        <f>IF(ISBLANK(B34),"",COUNTA(B$2:$B34))</f>
        <v>33</v>
      </c>
      <c r="B34" s="23" t="s">
        <v>204</v>
      </c>
      <c r="C34" s="24" t="s">
        <v>184</v>
      </c>
      <c r="D34" s="24" t="s">
        <v>185</v>
      </c>
      <c r="E34" s="22" t="str">
        <f>IF(願書!AA42="","",願書!AA42)</f>
        <v/>
      </c>
      <c r="F34" s="22" t="str">
        <f t="shared" ca="1" si="4"/>
        <v>$E$34</v>
      </c>
      <c r="G34" s="37"/>
    </row>
    <row r="35" spans="1:7" ht="24" x14ac:dyDescent="0.4">
      <c r="A35" s="22">
        <f>IF(ISBLANK(B35),"",COUNTA(B$2:$B35))</f>
        <v>34</v>
      </c>
      <c r="B35" s="23" t="s">
        <v>205</v>
      </c>
      <c r="C35" s="24" t="s">
        <v>184</v>
      </c>
      <c r="D35" s="24" t="s">
        <v>185</v>
      </c>
      <c r="E35" s="22" t="str">
        <f>IF(願書!AE42="","",願書!AE42)</f>
        <v/>
      </c>
      <c r="F35" s="22" t="str">
        <f t="shared" ca="1" si="4"/>
        <v>$E$35</v>
      </c>
      <c r="G35" s="37"/>
    </row>
    <row r="36" spans="1:7" ht="24" x14ac:dyDescent="0.4">
      <c r="A36" s="22">
        <f>IF(ISBLANK(B36),"",COUNTA(B$2:$B36))</f>
        <v>35</v>
      </c>
      <c r="B36" s="23" t="s">
        <v>206</v>
      </c>
      <c r="C36" s="24" t="s">
        <v>184</v>
      </c>
      <c r="D36" s="24" t="s">
        <v>185</v>
      </c>
      <c r="E36" s="22" t="str">
        <f>IF(AND(ISBLANK(願書!A43), ISBLANK(願書!D43), ISBLANK(願書!G43)), "",TEXT(DATEVALUE(願書!A43&amp;"/"&amp;願書!D43&amp;"/"&amp;願書!G43),"YYYY/MM/DD"))</f>
        <v/>
      </c>
      <c r="F36" s="22" t="str">
        <f t="shared" ca="1" si="4"/>
        <v>$E$36</v>
      </c>
      <c r="G36" s="37"/>
    </row>
    <row r="37" spans="1:7" ht="24" x14ac:dyDescent="0.4">
      <c r="A37" s="22">
        <f>IF(ISBLANK(B37),"",COUNTA(B$2:$B37))</f>
        <v>36</v>
      </c>
      <c r="B37" s="23" t="s">
        <v>207</v>
      </c>
      <c r="C37" s="24" t="s">
        <v>184</v>
      </c>
      <c r="D37" s="24" t="s">
        <v>185</v>
      </c>
      <c r="E37" s="22" t="str">
        <f>IF(AND(ISBLANK(願書!K43), ISBLANK(願書!O43), ISBLANK(願書!T43)), "",TEXT(DATEVALUE(願書!K43&amp;"/"&amp;願書!O43&amp;"/"&amp;願書!T43),"YYYY/MM/DD"))</f>
        <v/>
      </c>
      <c r="F37" s="22" t="str">
        <f t="shared" ca="1" si="4"/>
        <v>$E$37</v>
      </c>
      <c r="G37" s="37"/>
    </row>
    <row r="38" spans="1:7" ht="24" x14ac:dyDescent="0.4">
      <c r="A38" s="22">
        <f>IF(ISBLANK(B38),"",COUNTA(B$2:$B38))</f>
        <v>37</v>
      </c>
      <c r="B38" s="23" t="s">
        <v>208</v>
      </c>
      <c r="C38" s="24" t="s">
        <v>184</v>
      </c>
      <c r="D38" s="24" t="s">
        <v>185</v>
      </c>
      <c r="E38" s="22" t="str">
        <f>IF(願書!Y43="","",願書!Y43)</f>
        <v/>
      </c>
      <c r="F38" s="22" t="str">
        <f t="shared" ref="F38:F40" ca="1" si="5">CELL("address",E38)</f>
        <v>$E$38</v>
      </c>
      <c r="G38" s="37"/>
    </row>
    <row r="39" spans="1:7" ht="24" x14ac:dyDescent="0.4">
      <c r="A39" s="22">
        <f>IF(ISBLANK(B39),"",COUNTA(B$2:$B39))</f>
        <v>38</v>
      </c>
      <c r="B39" s="23" t="s">
        <v>209</v>
      </c>
      <c r="C39" s="24" t="s">
        <v>184</v>
      </c>
      <c r="D39" s="24" t="s">
        <v>185</v>
      </c>
      <c r="E39" s="22" t="str">
        <f>IF(願書!AA43="","",願書!AA43)</f>
        <v/>
      </c>
      <c r="F39" s="22" t="str">
        <f t="shared" ca="1" si="5"/>
        <v>$E$39</v>
      </c>
      <c r="G39" s="37"/>
    </row>
    <row r="40" spans="1:7" ht="24" x14ac:dyDescent="0.4">
      <c r="A40" s="22">
        <f>IF(ISBLANK(B40),"",COUNTA(B$2:$B40))</f>
        <v>39</v>
      </c>
      <c r="B40" s="23" t="s">
        <v>210</v>
      </c>
      <c r="C40" s="24" t="s">
        <v>184</v>
      </c>
      <c r="D40" s="24" t="s">
        <v>185</v>
      </c>
      <c r="E40" s="22" t="str">
        <f>IF(願書!AE43="","",願書!AE43)</f>
        <v/>
      </c>
      <c r="F40" s="22" t="str">
        <f t="shared" ca="1" si="5"/>
        <v>$E$40</v>
      </c>
      <c r="G40" s="37"/>
    </row>
    <row r="41" spans="1:7" ht="24" x14ac:dyDescent="0.4">
      <c r="A41" s="22">
        <f>IF(ISBLANK(B41),"",COUNTA(B$2:$B41))</f>
        <v>40</v>
      </c>
      <c r="B41" s="23" t="s">
        <v>186</v>
      </c>
      <c r="C41" s="24" t="s">
        <v>187</v>
      </c>
      <c r="D41" s="24" t="s">
        <v>141</v>
      </c>
      <c r="E41" s="22" t="str">
        <f>IF(願書!A46="☑",IF(願書!AE46="☑","エラー",IF(願書!F46="","",願書!F46)),"")</f>
        <v/>
      </c>
      <c r="F41" s="22" t="str">
        <f t="shared" ca="1" si="1"/>
        <v>$E$41</v>
      </c>
      <c r="G41" s="37"/>
    </row>
    <row r="42" spans="1:7" ht="24" x14ac:dyDescent="0.4">
      <c r="A42" s="22">
        <f>IF(ISBLANK(B42),"",COUNTA(B$2:$B42))</f>
        <v>41</v>
      </c>
      <c r="B42" s="23" t="s">
        <v>188</v>
      </c>
      <c r="C42" s="24" t="s">
        <v>187</v>
      </c>
      <c r="D42" s="24" t="s">
        <v>141</v>
      </c>
      <c r="E42" s="22" t="str">
        <f>IF(願書!A46="☑",IF(願書!AE46="☑","エラー",IF(AND(願書!M46&lt;&gt;"",願書!I46="☑"),願書!M46,"")),"")</f>
        <v/>
      </c>
      <c r="F42" s="22" t="str">
        <f t="shared" ca="1" si="1"/>
        <v>$E$42</v>
      </c>
      <c r="G42" s="37"/>
    </row>
    <row r="43" spans="1:7" ht="24" x14ac:dyDescent="0.4">
      <c r="A43" s="22">
        <f>IF(ISBLANK(B43),"",COUNTA(B$2:$B43))</f>
        <v>42</v>
      </c>
      <c r="B43" s="23" t="s">
        <v>189</v>
      </c>
      <c r="C43" s="24" t="s">
        <v>187</v>
      </c>
      <c r="D43" s="24" t="s">
        <v>141</v>
      </c>
      <c r="E43" s="22" t="str">
        <f>IF(願書!A46="☑",IF(願書!AE46="☑","エラー",IF(AND(願書!T46&lt;&gt;"",願書!O46="☑"),願書!T46,"")),"")</f>
        <v/>
      </c>
      <c r="F43" s="22" t="str">
        <f t="shared" ca="1" si="1"/>
        <v>$E$43</v>
      </c>
      <c r="G43" s="37"/>
    </row>
    <row r="44" spans="1:7" ht="24" x14ac:dyDescent="0.4">
      <c r="A44" s="22">
        <f>IF(ISBLANK(B44),"",COUNTA(B$2:$B44))</f>
        <v>43</v>
      </c>
      <c r="B44" s="23" t="s">
        <v>190</v>
      </c>
      <c r="C44" s="24" t="s">
        <v>187</v>
      </c>
      <c r="D44" s="24" t="s">
        <v>141</v>
      </c>
      <c r="E44" s="22" t="str">
        <f>IF(願書!A46="☑",IF(願書!AE46="☑","エラー",IF(AND(願書!AA46&lt;&gt;"",願書!W46="☑"),願書!AA46,"")),"")</f>
        <v/>
      </c>
      <c r="F44" s="22" t="str">
        <f t="shared" ca="1" si="1"/>
        <v>$E$44</v>
      </c>
      <c r="G44" s="37"/>
    </row>
    <row r="45" spans="1:7" ht="24" x14ac:dyDescent="0.4">
      <c r="A45" s="22">
        <f>IF(ISBLANK(B45),"",COUNTA(B$2:$B45))</f>
        <v>44</v>
      </c>
      <c r="B45" s="23" t="s">
        <v>211</v>
      </c>
      <c r="C45" s="24" t="s">
        <v>184</v>
      </c>
      <c r="D45" s="24" t="s">
        <v>185</v>
      </c>
      <c r="E45" s="22" t="str">
        <f>IF(願書!A52="","",願書!A52)</f>
        <v/>
      </c>
      <c r="F45" s="22" t="str">
        <f t="shared" ca="1" si="1"/>
        <v>$E$45</v>
      </c>
      <c r="G45" s="37"/>
    </row>
    <row r="46" spans="1:7" ht="24" x14ac:dyDescent="0.4">
      <c r="A46" s="22">
        <f>IF(ISBLANK(B46),"",COUNTA(B$2:$B46))</f>
        <v>45</v>
      </c>
      <c r="B46" s="23" t="s">
        <v>212</v>
      </c>
      <c r="C46" s="24" t="s">
        <v>184</v>
      </c>
      <c r="D46" s="24" t="s">
        <v>185</v>
      </c>
      <c r="E46" s="22" t="str">
        <f>IF(願書!D52="","",願書!D52)</f>
        <v/>
      </c>
      <c r="F46" s="22" t="str">
        <f t="shared" ca="1" si="1"/>
        <v>$E$46</v>
      </c>
      <c r="G46" s="37"/>
    </row>
    <row r="47" spans="1:7" ht="24" x14ac:dyDescent="0.4">
      <c r="A47" s="22">
        <f>IF(ISBLANK(B47),"",COUNTA(B$2:$B47))</f>
        <v>46</v>
      </c>
      <c r="B47" s="23" t="s">
        <v>664</v>
      </c>
      <c r="C47" s="24" t="s">
        <v>184</v>
      </c>
      <c r="D47" s="24" t="s">
        <v>185</v>
      </c>
      <c r="E47" s="22" t="str">
        <f>IF(願書!P52="","",願書!P52)</f>
        <v/>
      </c>
      <c r="F47" s="22"/>
      <c r="G47" s="37"/>
    </row>
    <row r="48" spans="1:7" ht="24" x14ac:dyDescent="0.4">
      <c r="A48" s="22">
        <f>IF(ISBLANK(B48),"",COUNTA(B$2:$B48))</f>
        <v>47</v>
      </c>
      <c r="B48" s="23" t="s">
        <v>213</v>
      </c>
      <c r="C48" s="24" t="s">
        <v>184</v>
      </c>
      <c r="D48" s="24" t="s">
        <v>185</v>
      </c>
      <c r="E48" s="22" t="str">
        <f>IF(AND(ISBLANK(願書!H52), ISBLANK(願書!K52), ISBLANK(願書!N52)), "",TEXT(DATEVALUE(願書!H52&amp;"/"&amp;願書!K52&amp;"/"&amp;願書!N52),"YYYY/MM/DD"))</f>
        <v/>
      </c>
      <c r="F48" s="22" t="str">
        <f t="shared" ca="1" si="1"/>
        <v>$E$48</v>
      </c>
      <c r="G48" s="37"/>
    </row>
    <row r="49" spans="1:7" ht="24" x14ac:dyDescent="0.4">
      <c r="A49" s="22">
        <f>IF(ISBLANK(B49),"",COUNTA(B$2:$B49))</f>
        <v>48</v>
      </c>
      <c r="B49" s="23" t="s">
        <v>214</v>
      </c>
      <c r="C49" s="24" t="s">
        <v>184</v>
      </c>
      <c r="D49" s="24" t="s">
        <v>185</v>
      </c>
      <c r="E49" s="22" t="str">
        <f>IF(願書!T52="","",願書!T52)</f>
        <v/>
      </c>
      <c r="F49" s="22" t="str">
        <f t="shared" ca="1" si="1"/>
        <v>$E$49</v>
      </c>
      <c r="G49" s="37"/>
    </row>
    <row r="50" spans="1:7" ht="24" x14ac:dyDescent="0.4">
      <c r="A50" s="22">
        <f>IF(ISBLANK(B50),"",COUNTA(B$2:$B50))</f>
        <v>49</v>
      </c>
      <c r="B50" s="23" t="s">
        <v>215</v>
      </c>
      <c r="C50" s="24" t="s">
        <v>184</v>
      </c>
      <c r="D50" s="24" t="s">
        <v>185</v>
      </c>
      <c r="E50" s="22" t="str">
        <f>IF(願書!Y52="","",願書!Y52)</f>
        <v/>
      </c>
      <c r="F50" s="22" t="str">
        <f t="shared" ca="1" si="1"/>
        <v>$E$50</v>
      </c>
      <c r="G50" s="37"/>
    </row>
    <row r="51" spans="1:7" ht="24" x14ac:dyDescent="0.4">
      <c r="A51" s="22">
        <f>IF(ISBLANK(B51),"",COUNTA(B$2:$B51))</f>
        <v>50</v>
      </c>
      <c r="B51" s="23" t="s">
        <v>217</v>
      </c>
      <c r="C51" s="24" t="s">
        <v>184</v>
      </c>
      <c r="D51" s="24" t="s">
        <v>185</v>
      </c>
      <c r="E51" s="22" t="str">
        <f>IF(願書!AC52="","",願書!AC52)</f>
        <v/>
      </c>
      <c r="F51" s="22" t="str">
        <f t="shared" ca="1" si="1"/>
        <v>$E$51</v>
      </c>
      <c r="G51" s="37"/>
    </row>
    <row r="52" spans="1:7" ht="24" x14ac:dyDescent="0.4">
      <c r="A52" s="22">
        <f>IF(ISBLANK(B52),"",COUNTA(B$2:$B52))</f>
        <v>51</v>
      </c>
      <c r="B52" s="23" t="s">
        <v>218</v>
      </c>
      <c r="C52" s="24" t="s">
        <v>184</v>
      </c>
      <c r="D52" s="24" t="s">
        <v>185</v>
      </c>
      <c r="E52" s="22" t="str">
        <f>IF(願書!A53="","",願書!A53)</f>
        <v/>
      </c>
      <c r="F52" s="22" t="str">
        <f t="shared" ca="1" si="1"/>
        <v>$E$52</v>
      </c>
      <c r="G52" s="37"/>
    </row>
    <row r="53" spans="1:7" ht="24" x14ac:dyDescent="0.4">
      <c r="A53" s="22">
        <f>IF(ISBLANK(B53),"",COUNTA(B$2:$B53))</f>
        <v>52</v>
      </c>
      <c r="B53" s="23" t="s">
        <v>219</v>
      </c>
      <c r="C53" s="24" t="s">
        <v>184</v>
      </c>
      <c r="D53" s="24" t="s">
        <v>185</v>
      </c>
      <c r="E53" s="22" t="str">
        <f>IF(願書!D53="","",願書!D53)</f>
        <v/>
      </c>
      <c r="F53" s="22" t="str">
        <f t="shared" ca="1" si="1"/>
        <v>$E$53</v>
      </c>
      <c r="G53" s="37"/>
    </row>
    <row r="54" spans="1:7" ht="24" x14ac:dyDescent="0.4">
      <c r="A54" s="22">
        <f>IF(ISBLANK(B54),"",COUNTA(B$2:$B54))</f>
        <v>53</v>
      </c>
      <c r="B54" s="23" t="s">
        <v>665</v>
      </c>
      <c r="C54" s="24" t="s">
        <v>184</v>
      </c>
      <c r="D54" s="24" t="s">
        <v>185</v>
      </c>
      <c r="E54" s="22" t="str">
        <f>IF(願書!P53="","",願書!P53)</f>
        <v/>
      </c>
      <c r="F54" s="22" t="str">
        <f t="shared" ca="1" si="1"/>
        <v>$E$54</v>
      </c>
      <c r="G54" s="37"/>
    </row>
    <row r="55" spans="1:7" ht="24" x14ac:dyDescent="0.4">
      <c r="A55" s="22">
        <f>IF(ISBLANK(B55),"",COUNTA(B$2:$B55))</f>
        <v>54</v>
      </c>
      <c r="B55" s="23" t="s">
        <v>220</v>
      </c>
      <c r="C55" s="24" t="s">
        <v>184</v>
      </c>
      <c r="D55" s="24" t="s">
        <v>185</v>
      </c>
      <c r="E55" s="22" t="str">
        <f>IF(AND(ISBLANK(願書!H53), ISBLANK(願書!K53), ISBLANK(願書!N53)), "",TEXT(DATEVALUE(願書!H53&amp;"/"&amp;願書!K53&amp;"/"&amp;願書!N53),"YYYY/MM/DD"))</f>
        <v/>
      </c>
      <c r="F55" s="22" t="str">
        <f t="shared" ca="1" si="1"/>
        <v>$E$55</v>
      </c>
      <c r="G55" s="37"/>
    </row>
    <row r="56" spans="1:7" ht="24" x14ac:dyDescent="0.4">
      <c r="A56" s="22">
        <f>IF(ISBLANK(B56),"",COUNTA(B$2:$B56))</f>
        <v>55</v>
      </c>
      <c r="B56" s="23" t="s">
        <v>221</v>
      </c>
      <c r="C56" s="24" t="s">
        <v>184</v>
      </c>
      <c r="D56" s="24" t="s">
        <v>185</v>
      </c>
      <c r="E56" s="22" t="str">
        <f>IF(願書!T53="","",願書!T53)</f>
        <v/>
      </c>
      <c r="F56" s="22" t="str">
        <f t="shared" ca="1" si="1"/>
        <v>$E$56</v>
      </c>
      <c r="G56" s="37"/>
    </row>
    <row r="57" spans="1:7" ht="24" x14ac:dyDescent="0.4">
      <c r="A57" s="22">
        <f>IF(ISBLANK(B57),"",COUNTA(B$2:$B57))</f>
        <v>56</v>
      </c>
      <c r="B57" s="23" t="s">
        <v>222</v>
      </c>
      <c r="C57" s="24" t="s">
        <v>184</v>
      </c>
      <c r="D57" s="24" t="s">
        <v>185</v>
      </c>
      <c r="E57" s="22" t="str">
        <f>IF(願書!Y53="","",願書!Y53)</f>
        <v/>
      </c>
      <c r="F57" s="22" t="str">
        <f t="shared" ca="1" si="1"/>
        <v>$E$57</v>
      </c>
      <c r="G57" s="37"/>
    </row>
    <row r="58" spans="1:7" ht="24" x14ac:dyDescent="0.4">
      <c r="A58" s="22">
        <f>IF(ISBLANK(B58),"",COUNTA(B$2:$B58))</f>
        <v>57</v>
      </c>
      <c r="B58" s="23" t="s">
        <v>216</v>
      </c>
      <c r="C58" s="24" t="s">
        <v>184</v>
      </c>
      <c r="D58" s="24" t="s">
        <v>185</v>
      </c>
      <c r="E58" s="22" t="str">
        <f>IF(願書!AC53="","",願書!AC53)</f>
        <v/>
      </c>
      <c r="F58" s="22" t="str">
        <f t="shared" ca="1" si="1"/>
        <v>$E$58</v>
      </c>
      <c r="G58" s="37"/>
    </row>
    <row r="59" spans="1:7" ht="24" x14ac:dyDescent="0.4">
      <c r="A59" s="22">
        <f>IF(ISBLANK(B59),"",COUNTA(B$2:$B59))</f>
        <v>58</v>
      </c>
      <c r="B59" s="23" t="s">
        <v>223</v>
      </c>
      <c r="C59" s="24" t="s">
        <v>184</v>
      </c>
      <c r="D59" s="24" t="s">
        <v>185</v>
      </c>
      <c r="E59" s="22" t="str">
        <f>IF(願書!A54="","",願書!A54)</f>
        <v/>
      </c>
      <c r="F59" s="22" t="str">
        <f t="shared" ca="1" si="1"/>
        <v>$E$59</v>
      </c>
      <c r="G59" s="37"/>
    </row>
    <row r="60" spans="1:7" ht="24" x14ac:dyDescent="0.4">
      <c r="A60" s="22">
        <f>IF(ISBLANK(B60),"",COUNTA(B$2:$B60))</f>
        <v>59</v>
      </c>
      <c r="B60" s="23" t="s">
        <v>224</v>
      </c>
      <c r="C60" s="24" t="s">
        <v>184</v>
      </c>
      <c r="D60" s="24" t="s">
        <v>185</v>
      </c>
      <c r="E60" s="22" t="str">
        <f>IF(願書!D54="","",願書!D54)</f>
        <v/>
      </c>
      <c r="F60" s="22" t="str">
        <f t="shared" ca="1" si="1"/>
        <v>$E$60</v>
      </c>
      <c r="G60" s="37"/>
    </row>
    <row r="61" spans="1:7" ht="24" x14ac:dyDescent="0.4">
      <c r="A61" s="22">
        <f>IF(ISBLANK(B61),"",COUNTA(B$2:$B61))</f>
        <v>60</v>
      </c>
      <c r="B61" s="23" t="s">
        <v>666</v>
      </c>
      <c r="C61" s="24" t="s">
        <v>184</v>
      </c>
      <c r="D61" s="24" t="s">
        <v>185</v>
      </c>
      <c r="E61" s="22" t="str">
        <f>IF(願書!P54="","",願書!P54)</f>
        <v/>
      </c>
      <c r="F61" s="22" t="str">
        <f t="shared" ca="1" si="1"/>
        <v>$E$61</v>
      </c>
      <c r="G61" s="37"/>
    </row>
    <row r="62" spans="1:7" ht="24" x14ac:dyDescent="0.4">
      <c r="A62" s="22">
        <f>IF(ISBLANK(B62),"",COUNTA(B$2:$B62))</f>
        <v>61</v>
      </c>
      <c r="B62" s="23" t="s">
        <v>225</v>
      </c>
      <c r="C62" s="24" t="s">
        <v>184</v>
      </c>
      <c r="D62" s="24" t="s">
        <v>185</v>
      </c>
      <c r="E62" s="22" t="str">
        <f>IF(AND(ISBLANK(願書!H54), ISBLANK(願書!K54), ISBLANK(願書!N54)), "",TEXT(DATEVALUE(願書!H54&amp;"/"&amp;願書!K54&amp;"/"&amp;願書!N54),"YYYY/MM/DD"))</f>
        <v/>
      </c>
      <c r="F62" s="22" t="str">
        <f t="shared" ca="1" si="1"/>
        <v>$E$62</v>
      </c>
      <c r="G62" s="37"/>
    </row>
    <row r="63" spans="1:7" ht="24" x14ac:dyDescent="0.4">
      <c r="A63" s="22">
        <f>IF(ISBLANK(B63),"",COUNTA(B$2:$B63))</f>
        <v>62</v>
      </c>
      <c r="B63" s="23" t="s">
        <v>226</v>
      </c>
      <c r="C63" s="24" t="s">
        <v>184</v>
      </c>
      <c r="D63" s="24" t="s">
        <v>185</v>
      </c>
      <c r="E63" s="22" t="str">
        <f>IF(願書!T54="","",願書!T54)</f>
        <v/>
      </c>
      <c r="F63" s="22" t="str">
        <f t="shared" ca="1" si="1"/>
        <v>$E$63</v>
      </c>
      <c r="G63" s="37"/>
    </row>
    <row r="64" spans="1:7" ht="24" x14ac:dyDescent="0.4">
      <c r="A64" s="22">
        <f>IF(ISBLANK(B64),"",COUNTA(B$2:$B64))</f>
        <v>63</v>
      </c>
      <c r="B64" s="23" t="s">
        <v>227</v>
      </c>
      <c r="C64" s="24" t="s">
        <v>184</v>
      </c>
      <c r="D64" s="24" t="s">
        <v>185</v>
      </c>
      <c r="E64" s="22" t="str">
        <f>IF(願書!Y54="","",願書!Y54)</f>
        <v/>
      </c>
      <c r="F64" s="22" t="str">
        <f t="shared" ca="1" si="1"/>
        <v>$E$64</v>
      </c>
      <c r="G64" s="37"/>
    </row>
    <row r="65" spans="1:7" ht="24" x14ac:dyDescent="0.4">
      <c r="A65" s="22">
        <f>IF(ISBLANK(B65),"",COUNTA(B$2:$B65))</f>
        <v>64</v>
      </c>
      <c r="B65" s="23" t="s">
        <v>228</v>
      </c>
      <c r="C65" s="24" t="s">
        <v>184</v>
      </c>
      <c r="D65" s="24" t="s">
        <v>185</v>
      </c>
      <c r="E65" s="22" t="str">
        <f>IF(願書!AC54="","",願書!AC54)</f>
        <v/>
      </c>
      <c r="F65" s="22" t="str">
        <f t="shared" ca="1" si="1"/>
        <v>$E$65</v>
      </c>
      <c r="G65" s="37"/>
    </row>
    <row r="66" spans="1:7" ht="24" x14ac:dyDescent="0.4">
      <c r="A66" s="22">
        <f>IF(ISBLANK(B66),"",COUNTA(B$2:$B66))</f>
        <v>65</v>
      </c>
      <c r="B66" s="23" t="s">
        <v>229</v>
      </c>
      <c r="C66" s="24" t="s">
        <v>184</v>
      </c>
      <c r="D66" s="24" t="s">
        <v>185</v>
      </c>
      <c r="E66" s="22" t="str">
        <f>IF(願書!A55="","",願書!A55)</f>
        <v/>
      </c>
      <c r="F66" s="22" t="str">
        <f t="shared" ca="1" si="1"/>
        <v>$E$66</v>
      </c>
      <c r="G66" s="37"/>
    </row>
    <row r="67" spans="1:7" ht="24" x14ac:dyDescent="0.4">
      <c r="A67" s="22">
        <f>IF(ISBLANK(B67),"",COUNTA(B$2:$B67))</f>
        <v>66</v>
      </c>
      <c r="B67" s="23" t="s">
        <v>230</v>
      </c>
      <c r="C67" s="24" t="s">
        <v>184</v>
      </c>
      <c r="D67" s="24" t="s">
        <v>185</v>
      </c>
      <c r="E67" s="22" t="str">
        <f>IF(願書!D55="","",願書!D55)</f>
        <v/>
      </c>
      <c r="F67" s="22" t="str">
        <f t="shared" ca="1" si="1"/>
        <v>$E$67</v>
      </c>
      <c r="G67" s="37"/>
    </row>
    <row r="68" spans="1:7" ht="24" x14ac:dyDescent="0.4">
      <c r="A68" s="22">
        <f>IF(ISBLANK(B68),"",COUNTA(B$2:$B68))</f>
        <v>67</v>
      </c>
      <c r="B68" s="23" t="s">
        <v>667</v>
      </c>
      <c r="C68" s="24" t="s">
        <v>184</v>
      </c>
      <c r="D68" s="24" t="s">
        <v>185</v>
      </c>
      <c r="E68" s="22" t="str">
        <f>IF(願書!P55="","",願書!P55)</f>
        <v/>
      </c>
      <c r="F68" s="22" t="str">
        <f t="shared" ca="1" si="1"/>
        <v>$E$68</v>
      </c>
      <c r="G68" s="37"/>
    </row>
    <row r="69" spans="1:7" ht="24" x14ac:dyDescent="0.4">
      <c r="A69" s="22">
        <f>IF(ISBLANK(B69),"",COUNTA(B$2:$B69))</f>
        <v>68</v>
      </c>
      <c r="B69" s="23" t="s">
        <v>231</v>
      </c>
      <c r="C69" s="24" t="s">
        <v>184</v>
      </c>
      <c r="D69" s="24" t="s">
        <v>185</v>
      </c>
      <c r="E69" s="22" t="str">
        <f>IF(AND(ISBLANK(願書!H55), ISBLANK(願書!K55), ISBLANK(願書!N55)), "",TEXT(DATEVALUE(願書!H55&amp;"/"&amp;願書!K55&amp;"/"&amp;願書!N55),"YYYY/MM/DD"))</f>
        <v/>
      </c>
      <c r="F69" s="22" t="str">
        <f t="shared" ca="1" si="1"/>
        <v>$E$69</v>
      </c>
      <c r="G69" s="37"/>
    </row>
    <row r="70" spans="1:7" ht="24" x14ac:dyDescent="0.4">
      <c r="A70" s="22">
        <f>IF(ISBLANK(B70),"",COUNTA(B$2:$B70))</f>
        <v>69</v>
      </c>
      <c r="B70" s="23" t="s">
        <v>232</v>
      </c>
      <c r="C70" s="24" t="s">
        <v>184</v>
      </c>
      <c r="D70" s="24" t="s">
        <v>185</v>
      </c>
      <c r="E70" s="22" t="str">
        <f>IF(願書!T55="","",願書!T55)</f>
        <v/>
      </c>
      <c r="F70" s="22" t="str">
        <f t="shared" ca="1" si="1"/>
        <v>$E$70</v>
      </c>
      <c r="G70" s="37"/>
    </row>
    <row r="71" spans="1:7" ht="24" x14ac:dyDescent="0.4">
      <c r="A71" s="22">
        <f>IF(ISBLANK(B71),"",COUNTA(B$2:$B71))</f>
        <v>70</v>
      </c>
      <c r="B71" s="23" t="s">
        <v>233</v>
      </c>
      <c r="C71" s="24" t="s">
        <v>184</v>
      </c>
      <c r="D71" s="24" t="s">
        <v>185</v>
      </c>
      <c r="E71" s="22" t="str">
        <f>IF(願書!Y55="","",願書!Y55)</f>
        <v/>
      </c>
      <c r="F71" s="22" t="str">
        <f t="shared" ca="1" si="1"/>
        <v>$E$71</v>
      </c>
      <c r="G71" s="37"/>
    </row>
    <row r="72" spans="1:7" ht="24" x14ac:dyDescent="0.4">
      <c r="A72" s="22">
        <f>IF(ISBLANK(B72),"",COUNTA(B$2:$B72))</f>
        <v>71</v>
      </c>
      <c r="B72" s="23" t="s">
        <v>234</v>
      </c>
      <c r="C72" s="24" t="s">
        <v>184</v>
      </c>
      <c r="D72" s="24" t="s">
        <v>185</v>
      </c>
      <c r="E72" s="22" t="str">
        <f>IF(願書!AC55="","",願書!AC55)</f>
        <v/>
      </c>
      <c r="F72" s="22" t="str">
        <f t="shared" ca="1" si="1"/>
        <v>$E$72</v>
      </c>
      <c r="G72" s="37"/>
    </row>
    <row r="73" spans="1:7" x14ac:dyDescent="0.4">
      <c r="A73" s="22">
        <f>IF(ISBLANK(B73),"",COUNTA(B$2:$B73))</f>
        <v>72</v>
      </c>
      <c r="B73" s="23" t="s">
        <v>237</v>
      </c>
      <c r="C73" s="24" t="s">
        <v>236</v>
      </c>
      <c r="D73" s="23" t="s">
        <v>595</v>
      </c>
      <c r="E73" s="22" t="str">
        <f>IF(願書!A60="","",願書!A60)</f>
        <v/>
      </c>
      <c r="F73" s="22" t="str">
        <f t="shared" ca="1" si="1"/>
        <v>$E$73</v>
      </c>
      <c r="G73" s="37"/>
    </row>
    <row r="74" spans="1:7" x14ac:dyDescent="0.4">
      <c r="A74" s="22">
        <f>IF(ISBLANK(B74),"",COUNTA(B$2:$B74))</f>
        <v>73</v>
      </c>
      <c r="B74" s="23" t="s">
        <v>235</v>
      </c>
      <c r="C74" s="24" t="s">
        <v>236</v>
      </c>
      <c r="D74" s="23" t="s">
        <v>596</v>
      </c>
      <c r="E74" s="22" t="str">
        <f>IF(願書!C60="","",願書!C60)</f>
        <v/>
      </c>
      <c r="F74" s="22" t="str">
        <f t="shared" ca="1" si="1"/>
        <v>$E$74</v>
      </c>
      <c r="G74" s="37"/>
    </row>
    <row r="75" spans="1:7" x14ac:dyDescent="0.4">
      <c r="A75" s="22">
        <f>IF(ISBLANK(B75),"",COUNTA(B$2:$B75))</f>
        <v>74</v>
      </c>
      <c r="B75" s="23" t="s">
        <v>238</v>
      </c>
      <c r="C75" s="24" t="s">
        <v>236</v>
      </c>
      <c r="D75" s="23" t="s">
        <v>597</v>
      </c>
      <c r="E75" s="22" t="str">
        <f>IF(AND(ISBLANK(願書!F60), ISBLANK(願書!H60), ISBLANK(願書!K60)), "",TEXT(DATEVALUE(願書!F60&amp;"/"&amp;願書!H60&amp;"/"&amp;願書!K60),"YYYY/MM/DD"))</f>
        <v/>
      </c>
      <c r="F75" s="22" t="str">
        <f t="shared" ca="1" si="1"/>
        <v>$E$75</v>
      </c>
      <c r="G75" s="37"/>
    </row>
    <row r="76" spans="1:7" x14ac:dyDescent="0.4">
      <c r="A76" s="22">
        <f>IF(ISBLANK(B76),"",COUNTA(B$2:$B76))</f>
        <v>75</v>
      </c>
      <c r="B76" s="23" t="s">
        <v>239</v>
      </c>
      <c r="C76" s="24" t="s">
        <v>236</v>
      </c>
      <c r="D76" s="23" t="s">
        <v>598</v>
      </c>
      <c r="E76" s="22" t="str">
        <f>IF(願書!O60="","",願書!O60)</f>
        <v/>
      </c>
      <c r="F76" s="22" t="str">
        <f t="shared" ca="1" si="1"/>
        <v>$E$76</v>
      </c>
      <c r="G76" s="37"/>
    </row>
    <row r="77" spans="1:7" ht="24" x14ac:dyDescent="0.4">
      <c r="A77" s="22">
        <f>IF(ISBLANK(B77),"",COUNTA(B$2:$B77))</f>
        <v>76</v>
      </c>
      <c r="B77" s="23" t="s">
        <v>242</v>
      </c>
      <c r="C77" s="24" t="s">
        <v>236</v>
      </c>
      <c r="D77" s="23" t="s">
        <v>600</v>
      </c>
      <c r="E77" s="22" t="str">
        <f>IF(願書!R60="☑",IF(願書!R61="☑","エラー","有"),IF(願書!R61="☑","無",""))</f>
        <v/>
      </c>
      <c r="F77" s="22" t="str">
        <f t="shared" ca="1" si="1"/>
        <v>$E$77</v>
      </c>
      <c r="G77" s="37"/>
    </row>
    <row r="78" spans="1:7" x14ac:dyDescent="0.4">
      <c r="A78" s="22">
        <f>IF(ISBLANK(B78),"",COUNTA(B$2:$B78))</f>
        <v>77</v>
      </c>
      <c r="B78" s="23" t="s">
        <v>240</v>
      </c>
      <c r="C78" s="24" t="s">
        <v>236</v>
      </c>
      <c r="D78" s="23" t="s">
        <v>599</v>
      </c>
      <c r="E78" s="22" t="str">
        <f>IF(願書!W60="","",願書!W60)</f>
        <v/>
      </c>
      <c r="F78" s="22" t="str">
        <f t="shared" ca="1" si="1"/>
        <v>$E$78</v>
      </c>
      <c r="G78" s="37"/>
    </row>
    <row r="79" spans="1:7" x14ac:dyDescent="0.4">
      <c r="A79" s="22">
        <f>IF(ISBLANK(B79),"",COUNTA(B$2:$B79))</f>
        <v>78</v>
      </c>
      <c r="B79" s="23" t="s">
        <v>241</v>
      </c>
      <c r="C79" s="24" t="s">
        <v>236</v>
      </c>
      <c r="D79" s="23" t="s">
        <v>601</v>
      </c>
      <c r="E79" s="22" t="str">
        <f>IF(願書!AC60="","",願書!AC60)</f>
        <v/>
      </c>
      <c r="F79" s="22" t="str">
        <f t="shared" ca="1" si="1"/>
        <v>$E$79</v>
      </c>
      <c r="G79" s="37"/>
    </row>
    <row r="80" spans="1:7" x14ac:dyDescent="0.4">
      <c r="A80" s="22">
        <f>IF(ISBLANK(B80),"",COUNTA(B$2:$B80))</f>
        <v>79</v>
      </c>
      <c r="B80" s="23" t="s">
        <v>243</v>
      </c>
      <c r="C80" s="24" t="s">
        <v>236</v>
      </c>
      <c r="D80" s="23" t="s">
        <v>584</v>
      </c>
      <c r="E80" s="22" t="str">
        <f>IF(願書!A62="","",願書!A62)</f>
        <v/>
      </c>
      <c r="F80" s="22" t="str">
        <f t="shared" ca="1" si="1"/>
        <v>$E$80</v>
      </c>
      <c r="G80" s="37"/>
    </row>
    <row r="81" spans="1:7" x14ac:dyDescent="0.4">
      <c r="A81" s="22">
        <f>IF(ISBLANK(B81),"",COUNTA(B$2:$B81))</f>
        <v>80</v>
      </c>
      <c r="B81" s="23" t="s">
        <v>244</v>
      </c>
      <c r="C81" s="24" t="s">
        <v>236</v>
      </c>
      <c r="D81" s="23" t="s">
        <v>582</v>
      </c>
      <c r="E81" s="22" t="str">
        <f>IF(願書!C62="","",願書!C62)</f>
        <v/>
      </c>
      <c r="F81" s="22" t="str">
        <f t="shared" ca="1" si="1"/>
        <v>$E$81</v>
      </c>
      <c r="G81" s="37"/>
    </row>
    <row r="82" spans="1:7" x14ac:dyDescent="0.4">
      <c r="A82" s="22">
        <f>IF(ISBLANK(B82),"",COUNTA(B$2:$B82))</f>
        <v>81</v>
      </c>
      <c r="B82" s="23" t="s">
        <v>245</v>
      </c>
      <c r="C82" s="24" t="s">
        <v>236</v>
      </c>
      <c r="D82" s="23" t="s">
        <v>581</v>
      </c>
      <c r="E82" s="22" t="str">
        <f>IF(AND(ISBLANK(願書!F62), ISBLANK(願書!H62), ISBLANK(願書!K62)), "",TEXT(DATEVALUE(願書!F62&amp;"/"&amp;願書!H62&amp;"/"&amp;願書!K62),"YYYY/MM/DD"))</f>
        <v/>
      </c>
      <c r="F82" s="22" t="str">
        <f t="shared" ca="1" si="1"/>
        <v>$E$82</v>
      </c>
      <c r="G82" s="37"/>
    </row>
    <row r="83" spans="1:7" x14ac:dyDescent="0.4">
      <c r="A83" s="22">
        <f>IF(ISBLANK(B83),"",COUNTA(B$2:$B83))</f>
        <v>82</v>
      </c>
      <c r="B83" s="23" t="s">
        <v>246</v>
      </c>
      <c r="C83" s="24" t="s">
        <v>236</v>
      </c>
      <c r="D83" s="23" t="s">
        <v>583</v>
      </c>
      <c r="E83" s="22" t="str">
        <f>IF(願書!O62="","",願書!O62)</f>
        <v/>
      </c>
      <c r="F83" s="22" t="str">
        <f t="shared" ca="1" si="1"/>
        <v>$E$83</v>
      </c>
      <c r="G83" s="37"/>
    </row>
    <row r="84" spans="1:7" ht="24" x14ac:dyDescent="0.4">
      <c r="A84" s="22">
        <f>IF(ISBLANK(B84),"",COUNTA(B$2:$B84))</f>
        <v>83</v>
      </c>
      <c r="B84" s="23" t="s">
        <v>247</v>
      </c>
      <c r="C84" s="24" t="s">
        <v>236</v>
      </c>
      <c r="D84" s="23" t="s">
        <v>586</v>
      </c>
      <c r="E84" s="22" t="str">
        <f>IF(願書!R62="☑",IF(願書!R63="☑","エラー","有"),IF(願書!R63="☑","無",""))</f>
        <v/>
      </c>
      <c r="F84" s="22" t="str">
        <f t="shared" ca="1" si="1"/>
        <v>$E$84</v>
      </c>
      <c r="G84" s="37"/>
    </row>
    <row r="85" spans="1:7" x14ac:dyDescent="0.4">
      <c r="A85" s="22">
        <f>IF(ISBLANK(B85),"",COUNTA(B$2:$B85))</f>
        <v>84</v>
      </c>
      <c r="B85" s="23" t="s">
        <v>248</v>
      </c>
      <c r="C85" s="24" t="s">
        <v>236</v>
      </c>
      <c r="D85" s="23" t="s">
        <v>587</v>
      </c>
      <c r="E85" s="22" t="str">
        <f>IF(願書!W62="","",願書!W62)</f>
        <v/>
      </c>
      <c r="F85" s="22" t="str">
        <f t="shared" ca="1" si="1"/>
        <v>$E$85</v>
      </c>
      <c r="G85" s="37"/>
    </row>
    <row r="86" spans="1:7" x14ac:dyDescent="0.4">
      <c r="A86" s="22">
        <f>IF(ISBLANK(B86),"",COUNTA(B$2:$B86))</f>
        <v>85</v>
      </c>
      <c r="B86" s="23" t="s">
        <v>249</v>
      </c>
      <c r="C86" s="24" t="s">
        <v>236</v>
      </c>
      <c r="D86" s="23" t="s">
        <v>585</v>
      </c>
      <c r="E86" s="22" t="str">
        <f>IF(願書!AC62="","",願書!AC62)</f>
        <v/>
      </c>
      <c r="F86" s="22" t="str">
        <f t="shared" ca="1" si="1"/>
        <v>$E$86</v>
      </c>
      <c r="G86" s="37"/>
    </row>
    <row r="87" spans="1:7" x14ac:dyDescent="0.4">
      <c r="A87" s="22">
        <f>IF(ISBLANK(B87),"",COUNTA(B$2:$B87))</f>
        <v>86</v>
      </c>
      <c r="B87" s="23" t="s">
        <v>250</v>
      </c>
      <c r="C87" s="24" t="s">
        <v>236</v>
      </c>
      <c r="D87" s="23" t="s">
        <v>602</v>
      </c>
      <c r="E87" s="22" t="str">
        <f>IF(願書!A64="","",願書!A64)</f>
        <v/>
      </c>
      <c r="F87" s="22" t="str">
        <f t="shared" ca="1" si="1"/>
        <v>$E$87</v>
      </c>
      <c r="G87" s="37"/>
    </row>
    <row r="88" spans="1:7" x14ac:dyDescent="0.4">
      <c r="A88" s="22">
        <f>IF(ISBLANK(B88),"",COUNTA(B$2:$B88))</f>
        <v>87</v>
      </c>
      <c r="B88" s="23" t="s">
        <v>251</v>
      </c>
      <c r="C88" s="24" t="s">
        <v>236</v>
      </c>
      <c r="D88" s="23" t="s">
        <v>603</v>
      </c>
      <c r="E88" s="22" t="str">
        <f>IF(願書!C64="","",願書!C64)</f>
        <v/>
      </c>
      <c r="F88" s="22" t="str">
        <f t="shared" ca="1" si="1"/>
        <v>$E$88</v>
      </c>
      <c r="G88" s="37"/>
    </row>
    <row r="89" spans="1:7" x14ac:dyDescent="0.4">
      <c r="A89" s="22">
        <f>IF(ISBLANK(B89),"",COUNTA(B$2:$B89))</f>
        <v>88</v>
      </c>
      <c r="B89" s="23" t="s">
        <v>252</v>
      </c>
      <c r="C89" s="24" t="s">
        <v>236</v>
      </c>
      <c r="D89" s="23" t="s">
        <v>604</v>
      </c>
      <c r="E89" s="22" t="str">
        <f>IF(AND(ISBLANK(願書!F64), ISBLANK(願書!H64), ISBLANK(願書!K64)), "",TEXT(DATEVALUE(願書!F64&amp;"/"&amp;願書!H64&amp;"/"&amp;願書!K64),"YYYY/MM/DD"))</f>
        <v/>
      </c>
      <c r="F89" s="22" t="str">
        <f t="shared" ca="1" si="1"/>
        <v>$E$89</v>
      </c>
      <c r="G89" s="37"/>
    </row>
    <row r="90" spans="1:7" x14ac:dyDescent="0.4">
      <c r="A90" s="22">
        <f>IF(ISBLANK(B90),"",COUNTA(B$2:$B90))</f>
        <v>89</v>
      </c>
      <c r="B90" s="23" t="s">
        <v>253</v>
      </c>
      <c r="C90" s="24" t="s">
        <v>236</v>
      </c>
      <c r="D90" s="23" t="s">
        <v>605</v>
      </c>
      <c r="E90" s="22" t="str">
        <f>IF(願書!O64="","",願書!O64)</f>
        <v/>
      </c>
      <c r="F90" s="22" t="str">
        <f t="shared" ca="1" si="1"/>
        <v>$E$90</v>
      </c>
      <c r="G90" s="37"/>
    </row>
    <row r="91" spans="1:7" ht="24" x14ac:dyDescent="0.4">
      <c r="A91" s="22">
        <f>IF(ISBLANK(B91),"",COUNTA(B$2:$B91))</f>
        <v>90</v>
      </c>
      <c r="B91" s="23" t="s">
        <v>254</v>
      </c>
      <c r="C91" s="24" t="s">
        <v>236</v>
      </c>
      <c r="D91" s="23" t="s">
        <v>606</v>
      </c>
      <c r="E91" s="22" t="str">
        <f>IF(願書!R64="☑",IF(願書!R65="☑","エラー","有"),IF(願書!R65="☑","無",""))</f>
        <v/>
      </c>
      <c r="F91" s="22" t="str">
        <f t="shared" ca="1" si="1"/>
        <v>$E$91</v>
      </c>
      <c r="G91" s="37"/>
    </row>
    <row r="92" spans="1:7" x14ac:dyDescent="0.4">
      <c r="A92" s="22">
        <f>IF(ISBLANK(B92),"",COUNTA(B$2:$B92))</f>
        <v>91</v>
      </c>
      <c r="B92" s="23" t="s">
        <v>255</v>
      </c>
      <c r="C92" s="24" t="s">
        <v>236</v>
      </c>
      <c r="D92" s="23" t="s">
        <v>607</v>
      </c>
      <c r="E92" s="22" t="str">
        <f>IF(願書!W64="","",願書!W64)</f>
        <v/>
      </c>
      <c r="F92" s="22" t="str">
        <f t="shared" ca="1" si="1"/>
        <v>$E$92</v>
      </c>
      <c r="G92" s="37"/>
    </row>
    <row r="93" spans="1:7" x14ac:dyDescent="0.4">
      <c r="A93" s="22">
        <f>IF(ISBLANK(B93),"",COUNTA(B$2:$B93))</f>
        <v>92</v>
      </c>
      <c r="B93" s="23" t="s">
        <v>256</v>
      </c>
      <c r="C93" s="24" t="s">
        <v>236</v>
      </c>
      <c r="D93" s="23" t="s">
        <v>608</v>
      </c>
      <c r="E93" s="22" t="str">
        <f>IF(願書!AC64="","",願書!AC64)</f>
        <v/>
      </c>
      <c r="F93" s="22" t="str">
        <f t="shared" ca="1" si="1"/>
        <v>$E$93</v>
      </c>
      <c r="G93" s="37"/>
    </row>
    <row r="94" spans="1:7" x14ac:dyDescent="0.4">
      <c r="A94" s="22">
        <f>IF(ISBLANK(B94),"",COUNTA(B$2:$B94))</f>
        <v>93</v>
      </c>
      <c r="B94" s="23" t="s">
        <v>257</v>
      </c>
      <c r="C94" s="24" t="s">
        <v>236</v>
      </c>
      <c r="D94" s="23" t="s">
        <v>591</v>
      </c>
      <c r="E94" s="22" t="str">
        <f>IF(願書!A66="","",願書!A66)</f>
        <v/>
      </c>
      <c r="F94" s="22" t="str">
        <f t="shared" ca="1" si="1"/>
        <v>$E$94</v>
      </c>
      <c r="G94" s="37"/>
    </row>
    <row r="95" spans="1:7" x14ac:dyDescent="0.4">
      <c r="A95" s="22">
        <f>IF(ISBLANK(B95),"",COUNTA(B$2:$B95))</f>
        <v>94</v>
      </c>
      <c r="B95" s="23" t="s">
        <v>258</v>
      </c>
      <c r="C95" s="24" t="s">
        <v>236</v>
      </c>
      <c r="D95" s="23" t="s">
        <v>589</v>
      </c>
      <c r="E95" s="22" t="str">
        <f>IF(願書!C66="","",願書!C66)</f>
        <v/>
      </c>
      <c r="F95" s="22" t="str">
        <f t="shared" ca="1" si="1"/>
        <v>$E$95</v>
      </c>
      <c r="G95" s="37"/>
    </row>
    <row r="96" spans="1:7" x14ac:dyDescent="0.4">
      <c r="A96" s="22">
        <f>IF(ISBLANK(B96),"",COUNTA(B$2:$B96))</f>
        <v>95</v>
      </c>
      <c r="B96" s="23" t="s">
        <v>259</v>
      </c>
      <c r="C96" s="24" t="s">
        <v>236</v>
      </c>
      <c r="D96" s="23" t="s">
        <v>588</v>
      </c>
      <c r="E96" s="22" t="str">
        <f>IF(AND(ISBLANK(願書!F66), ISBLANK(願書!H66), ISBLANK(願書!K66)), "",TEXT(DATEVALUE(願書!F66&amp;"/"&amp;願書!H66&amp;"/"&amp;願書!K66),"YYYY/MM/DD"))</f>
        <v/>
      </c>
      <c r="F96" s="22" t="str">
        <f t="shared" ca="1" si="1"/>
        <v>$E$96</v>
      </c>
      <c r="G96" s="37"/>
    </row>
    <row r="97" spans="1:7" x14ac:dyDescent="0.4">
      <c r="A97" s="22">
        <f>IF(ISBLANK(B97),"",COUNTA(B$2:$B97))</f>
        <v>96</v>
      </c>
      <c r="B97" s="23" t="s">
        <v>260</v>
      </c>
      <c r="C97" s="24" t="s">
        <v>236</v>
      </c>
      <c r="D97" s="23" t="s">
        <v>590</v>
      </c>
      <c r="E97" s="22" t="str">
        <f>IF(願書!O66="","",願書!O66)</f>
        <v/>
      </c>
      <c r="F97" s="22" t="str">
        <f t="shared" ca="1" si="1"/>
        <v>$E$97</v>
      </c>
      <c r="G97" s="37"/>
    </row>
    <row r="98" spans="1:7" ht="24" x14ac:dyDescent="0.4">
      <c r="A98" s="22">
        <f>IF(ISBLANK(B98),"",COUNTA(B$2:$B98))</f>
        <v>97</v>
      </c>
      <c r="B98" s="23" t="s">
        <v>261</v>
      </c>
      <c r="C98" s="24" t="s">
        <v>236</v>
      </c>
      <c r="D98" s="23" t="s">
        <v>593</v>
      </c>
      <c r="E98" s="22" t="str">
        <f>IF(願書!R66="☑",IF(願書!R67="☑","エラー","有"),IF(願書!R67="☑","無",""))</f>
        <v/>
      </c>
      <c r="F98" s="22" t="str">
        <f t="shared" ca="1" si="1"/>
        <v>$E$98</v>
      </c>
      <c r="G98" s="37"/>
    </row>
    <row r="99" spans="1:7" x14ac:dyDescent="0.4">
      <c r="A99" s="22">
        <f>IF(ISBLANK(B99),"",COUNTA(B$2:$B99))</f>
        <v>98</v>
      </c>
      <c r="B99" s="23" t="s">
        <v>262</v>
      </c>
      <c r="C99" s="24" t="s">
        <v>236</v>
      </c>
      <c r="D99" s="23" t="s">
        <v>594</v>
      </c>
      <c r="E99" s="22" t="str">
        <f>IF(願書!W66="","",願書!W66)</f>
        <v/>
      </c>
      <c r="F99" s="22" t="str">
        <f t="shared" ca="1" si="1"/>
        <v>$E$99</v>
      </c>
      <c r="G99" s="37"/>
    </row>
    <row r="100" spans="1:7" x14ac:dyDescent="0.4">
      <c r="A100" s="22">
        <f>IF(ISBLANK(B100),"",COUNTA(B$2:$B100))</f>
        <v>99</v>
      </c>
      <c r="B100" s="23" t="s">
        <v>263</v>
      </c>
      <c r="C100" s="24" t="s">
        <v>236</v>
      </c>
      <c r="D100" s="23" t="s">
        <v>592</v>
      </c>
      <c r="E100" s="22" t="str">
        <f>IF(願書!AC66="","",願書!AC66)</f>
        <v/>
      </c>
      <c r="F100" s="22" t="str">
        <f t="shared" ca="1" si="1"/>
        <v>$E$100</v>
      </c>
      <c r="G100" s="37"/>
    </row>
    <row r="101" spans="1:7" x14ac:dyDescent="0.4">
      <c r="A101" s="22">
        <f>IF(ISBLANK(B101),"",COUNTA(B$2:$B101))</f>
        <v>100</v>
      </c>
      <c r="B101" s="23" t="s">
        <v>264</v>
      </c>
      <c r="C101" s="24" t="s">
        <v>127</v>
      </c>
      <c r="D101" s="23" t="s">
        <v>161</v>
      </c>
      <c r="E101" s="22" t="str">
        <f>IF(願書!AC73="","",願書!AC73)</f>
        <v/>
      </c>
      <c r="F101" s="22" t="str">
        <f t="shared" ca="1" si="1"/>
        <v>$E$101</v>
      </c>
      <c r="G101" s="37"/>
    </row>
    <row r="102" spans="1:7" ht="36" x14ac:dyDescent="0.4">
      <c r="A102" s="22">
        <f>IF(ISBLANK(B102),"",COUNTA(B$2:$B102))</f>
        <v>101</v>
      </c>
      <c r="B102" s="23" t="s">
        <v>265</v>
      </c>
      <c r="C102" s="24" t="s">
        <v>162</v>
      </c>
      <c r="D102" s="23" t="s">
        <v>617</v>
      </c>
      <c r="E102" s="22" t="str">
        <f>IF(願書!E76="","",願書!E76)</f>
        <v>小学校</v>
      </c>
      <c r="F102" s="22" t="str">
        <f t="shared" ca="1" si="1"/>
        <v>$E$102</v>
      </c>
      <c r="G102" s="37"/>
    </row>
    <row r="103" spans="1:7" ht="36" x14ac:dyDescent="0.4">
      <c r="A103" s="22">
        <f>IF(ISBLANK(B103),"",COUNTA(B$2:$B103))</f>
        <v>102</v>
      </c>
      <c r="B103" s="23" t="s">
        <v>163</v>
      </c>
      <c r="C103" s="24" t="s">
        <v>158</v>
      </c>
      <c r="D103" s="23" t="s">
        <v>618</v>
      </c>
      <c r="E103" s="22" t="str">
        <f>IF(願書!G76="","",願書!G76)</f>
        <v/>
      </c>
      <c r="F103" s="22" t="str">
        <f t="shared" ca="1" si="1"/>
        <v>$E$103</v>
      </c>
      <c r="G103" s="37"/>
    </row>
    <row r="104" spans="1:7" ht="36" x14ac:dyDescent="0.4">
      <c r="A104" s="22">
        <f>IF(ISBLANK(B104),"",COUNTA(B$2:$B104))</f>
        <v>103</v>
      </c>
      <c r="B104" s="23" t="s">
        <v>266</v>
      </c>
      <c r="C104" s="24" t="s">
        <v>158</v>
      </c>
      <c r="D104" s="23" t="s">
        <v>619</v>
      </c>
      <c r="E104" s="22" t="str">
        <f>IF(願書!N76="","",願書!N76)</f>
        <v/>
      </c>
      <c r="F104" s="22" t="str">
        <f t="shared" ca="1" si="1"/>
        <v>$E$104</v>
      </c>
      <c r="G104" s="37"/>
    </row>
    <row r="105" spans="1:7" ht="36" x14ac:dyDescent="0.4">
      <c r="A105" s="22">
        <f>IF(ISBLANK(B105),"",COUNTA(B$2:$B105))</f>
        <v>104</v>
      </c>
      <c r="B105" s="23" t="s">
        <v>267</v>
      </c>
      <c r="C105" s="24" t="s">
        <v>158</v>
      </c>
      <c r="D105" s="23" t="s">
        <v>620</v>
      </c>
      <c r="E105" s="22" t="str">
        <f>IF(OR(ISBLANK(願書!U76),ISBLANK(願書!Y76)),"",TEXT(DATE(願書!U76,願書!Y76,1),"yyyy/mm/dd"))</f>
        <v/>
      </c>
      <c r="F105" s="22" t="str">
        <f t="shared" ca="1" si="1"/>
        <v>$E$105</v>
      </c>
      <c r="G105" s="37"/>
    </row>
    <row r="106" spans="1:7" ht="36" x14ac:dyDescent="0.4">
      <c r="A106" s="22">
        <f>IF(ISBLANK(B106),"",COUNTA(B$2:$B106))</f>
        <v>105</v>
      </c>
      <c r="B106" s="23" t="s">
        <v>268</v>
      </c>
      <c r="C106" s="24" t="s">
        <v>158</v>
      </c>
      <c r="D106" s="23" t="s">
        <v>621</v>
      </c>
      <c r="E106" s="22" t="str">
        <f>IF(OR(ISBLANK(願書!AA76),ISBLANK(願書!AE76)),"",TEXT(DATE(願書!AA76,願書!AE76,1),"yyyy/mm/dd"))</f>
        <v/>
      </c>
      <c r="F106" s="22" t="str">
        <f t="shared" ca="1" si="1"/>
        <v>$E$106</v>
      </c>
      <c r="G106" s="37"/>
    </row>
    <row r="107" spans="1:7" ht="36" x14ac:dyDescent="0.4">
      <c r="A107" s="22">
        <f>IF(ISBLANK(B107),"",COUNTA(B$2:$B107))</f>
        <v>106</v>
      </c>
      <c r="B107" s="23" t="s">
        <v>616</v>
      </c>
      <c r="C107" s="24" t="s">
        <v>158</v>
      </c>
      <c r="D107" s="23" t="s">
        <v>622</v>
      </c>
      <c r="E107" s="22" t="str">
        <f>IF(AND(願書!G76&lt;&gt;"",願書!G77="",願書!G78="",願書!G79="",願書!G80=""),IF(願書!A81="☑","卒業",IF(願書!E81="☑","在学中",IF(願書!M81="☑","在学中",IF(願書!R81="☑","休学",IF(願書!AA81="☑","中退",""))))),"")</f>
        <v/>
      </c>
      <c r="F107" s="22" t="str">
        <f t="shared" ca="1" si="1"/>
        <v>$E$107</v>
      </c>
      <c r="G107" s="37"/>
    </row>
    <row r="108" spans="1:7" ht="36" x14ac:dyDescent="0.4">
      <c r="A108" s="22">
        <f>IF(ISBLANK(B108),"",COUNTA(B$2:$B108))</f>
        <v>107</v>
      </c>
      <c r="B108" s="23" t="s">
        <v>269</v>
      </c>
      <c r="C108" s="24" t="s">
        <v>162</v>
      </c>
      <c r="D108" s="23" t="s">
        <v>623</v>
      </c>
      <c r="E108" s="22" t="str">
        <f>IF(願書!E77="","",願書!E77)</f>
        <v>中学校</v>
      </c>
      <c r="F108" s="22" t="str">
        <f t="shared" ca="1" si="1"/>
        <v>$E$108</v>
      </c>
      <c r="G108" s="37"/>
    </row>
    <row r="109" spans="1:7" ht="36" x14ac:dyDescent="0.4">
      <c r="A109" s="22">
        <f>IF(ISBLANK(B109),"",COUNTA(B$2:$B109))</f>
        <v>108</v>
      </c>
      <c r="B109" s="23" t="s">
        <v>164</v>
      </c>
      <c r="C109" s="24" t="s">
        <v>158</v>
      </c>
      <c r="D109" s="23" t="s">
        <v>624</v>
      </c>
      <c r="E109" s="22" t="str">
        <f>IF(願書!G77="","",願書!G77)</f>
        <v/>
      </c>
      <c r="F109" s="22" t="str">
        <f t="shared" ca="1" si="1"/>
        <v>$E$109</v>
      </c>
      <c r="G109" s="37"/>
    </row>
    <row r="110" spans="1:7" ht="36" x14ac:dyDescent="0.4">
      <c r="A110" s="22">
        <f>IF(ISBLANK(B110),"",COUNTA(B$2:$B110))</f>
        <v>109</v>
      </c>
      <c r="B110" s="23" t="s">
        <v>270</v>
      </c>
      <c r="C110" s="24" t="s">
        <v>158</v>
      </c>
      <c r="D110" s="23" t="s">
        <v>625</v>
      </c>
      <c r="E110" s="22" t="str">
        <f>IF(願書!N77="","",願書!N77)</f>
        <v/>
      </c>
      <c r="F110" s="22" t="str">
        <f t="shared" ca="1" si="1"/>
        <v>$E$110</v>
      </c>
      <c r="G110" s="37"/>
    </row>
    <row r="111" spans="1:7" ht="36" x14ac:dyDescent="0.4">
      <c r="A111" s="22">
        <f>IF(ISBLANK(B111),"",COUNTA(B$2:$B111))</f>
        <v>110</v>
      </c>
      <c r="B111" s="23" t="s">
        <v>271</v>
      </c>
      <c r="C111" s="24" t="s">
        <v>158</v>
      </c>
      <c r="D111" s="23" t="s">
        <v>626</v>
      </c>
      <c r="E111" s="22" t="str">
        <f>IF(OR(ISBLANK(願書!U77),ISBLANK(願書!Y77)),"",TEXT(DATE(願書!U77,願書!Y77,1),"yyyy/mm/dd"))</f>
        <v/>
      </c>
      <c r="F111" s="22" t="str">
        <f t="shared" ca="1" si="1"/>
        <v>$E$111</v>
      </c>
      <c r="G111" s="37"/>
    </row>
    <row r="112" spans="1:7" ht="36" x14ac:dyDescent="0.4">
      <c r="A112" s="22">
        <f>IF(ISBLANK(B112),"",COUNTA(B$2:$B112))</f>
        <v>111</v>
      </c>
      <c r="B112" s="23" t="s">
        <v>272</v>
      </c>
      <c r="C112" s="24" t="s">
        <v>158</v>
      </c>
      <c r="D112" s="23" t="s">
        <v>627</v>
      </c>
      <c r="E112" s="22" t="str">
        <f>IF(OR(ISBLANK(願書!AA77),ISBLANK(願書!AE77)),"",TEXT(DATE(願書!AA77,願書!AE77,1),"yyyy/mm/dd"))</f>
        <v/>
      </c>
      <c r="F112" s="22" t="str">
        <f t="shared" ca="1" si="1"/>
        <v>$E$112</v>
      </c>
      <c r="G112" s="37"/>
    </row>
    <row r="113" spans="1:7" ht="36" x14ac:dyDescent="0.4">
      <c r="A113" s="22">
        <f>IF(ISBLANK(B113),"",COUNTA(B$2:$B113))</f>
        <v>112</v>
      </c>
      <c r="B113" s="23" t="s">
        <v>647</v>
      </c>
      <c r="C113" s="24" t="s">
        <v>158</v>
      </c>
      <c r="D113" s="23" t="s">
        <v>628</v>
      </c>
      <c r="E113" s="22" t="str">
        <f>IF(AND(願書!G77&lt;&gt;"",願書!G78="",願書!G79="",願書!G80=""),IF(願書!A81="☑","卒業",IF(願書!E81="☑","在学中",IF(願書!M81="☑","在学中",IF(願書!R81="☑","休学",IF(願書!AA81="☑","中退",""))))),"")</f>
        <v/>
      </c>
      <c r="F113" s="22" t="str">
        <f t="shared" ca="1" si="1"/>
        <v>$E$113</v>
      </c>
      <c r="G113" s="37"/>
    </row>
    <row r="114" spans="1:7" ht="36" x14ac:dyDescent="0.4">
      <c r="A114" s="22">
        <f>IF(ISBLANK(B114),"",COUNTA(B$2:$B114))</f>
        <v>113</v>
      </c>
      <c r="B114" s="23" t="s">
        <v>273</v>
      </c>
      <c r="C114" s="24" t="s">
        <v>162</v>
      </c>
      <c r="D114" s="23" t="s">
        <v>629</v>
      </c>
      <c r="E114" s="22" t="str">
        <f>IF(願書!E78="","",願書!E78)</f>
        <v>高等学校</v>
      </c>
      <c r="F114" s="22" t="str">
        <f t="shared" ca="1" si="1"/>
        <v>$E$114</v>
      </c>
      <c r="G114" s="37"/>
    </row>
    <row r="115" spans="1:7" ht="36" x14ac:dyDescent="0.4">
      <c r="A115" s="22">
        <f>IF(ISBLANK(B115),"",COUNTA(B$2:$B115))</f>
        <v>114</v>
      </c>
      <c r="B115" s="23" t="s">
        <v>165</v>
      </c>
      <c r="C115" s="24" t="s">
        <v>158</v>
      </c>
      <c r="D115" s="23" t="s">
        <v>630</v>
      </c>
      <c r="E115" s="22" t="str">
        <f>IF(願書!G78="","",願書!G78)</f>
        <v/>
      </c>
      <c r="F115" s="22" t="str">
        <f t="shared" ca="1" si="1"/>
        <v>$E$115</v>
      </c>
      <c r="G115" s="37"/>
    </row>
    <row r="116" spans="1:7" ht="36" x14ac:dyDescent="0.4">
      <c r="A116" s="22">
        <f>IF(ISBLANK(B116),"",COUNTA(B$2:$B116))</f>
        <v>115</v>
      </c>
      <c r="B116" s="23" t="s">
        <v>274</v>
      </c>
      <c r="C116" s="24" t="s">
        <v>158</v>
      </c>
      <c r="D116" s="23" t="s">
        <v>631</v>
      </c>
      <c r="E116" s="22" t="str">
        <f>IF(願書!N78="","",願書!N78)</f>
        <v/>
      </c>
      <c r="F116" s="22" t="str">
        <f t="shared" ca="1" si="1"/>
        <v>$E$116</v>
      </c>
      <c r="G116" s="37"/>
    </row>
    <row r="117" spans="1:7" ht="36" x14ac:dyDescent="0.4">
      <c r="A117" s="22">
        <f>IF(ISBLANK(B117),"",COUNTA(B$2:$B117))</f>
        <v>116</v>
      </c>
      <c r="B117" s="23" t="s">
        <v>275</v>
      </c>
      <c r="C117" s="24" t="s">
        <v>158</v>
      </c>
      <c r="D117" s="23" t="s">
        <v>632</v>
      </c>
      <c r="E117" s="22" t="str">
        <f>IF(OR(ISBLANK(願書!U78),ISBLANK(願書!Y78)),"",TEXT(DATE(願書!U78,願書!Y78,1),"yyyy/mm/dd"))</f>
        <v/>
      </c>
      <c r="F117" s="22" t="str">
        <f t="shared" ca="1" si="1"/>
        <v>$E$117</v>
      </c>
      <c r="G117" s="37"/>
    </row>
    <row r="118" spans="1:7" ht="36" x14ac:dyDescent="0.4">
      <c r="A118" s="22">
        <f>IF(ISBLANK(B118),"",COUNTA(B$2:$B118))</f>
        <v>117</v>
      </c>
      <c r="B118" s="23" t="s">
        <v>276</v>
      </c>
      <c r="C118" s="24" t="s">
        <v>158</v>
      </c>
      <c r="D118" s="23" t="s">
        <v>633</v>
      </c>
      <c r="E118" s="22" t="str">
        <f>IF(OR(ISBLANK(願書!AA78),ISBLANK(願書!AE78)),"",TEXT(DATE(願書!AA78,願書!AE78,1),"yyyy/mm/dd"))</f>
        <v/>
      </c>
      <c r="F118" s="22" t="str">
        <f t="shared" ca="1" si="1"/>
        <v>$E$118</v>
      </c>
      <c r="G118" s="37"/>
    </row>
    <row r="119" spans="1:7" ht="36" x14ac:dyDescent="0.4">
      <c r="A119" s="22">
        <f>IF(ISBLANK(B119),"",COUNTA(B$2:$B119))</f>
        <v>118</v>
      </c>
      <c r="B119" s="23" t="s">
        <v>648</v>
      </c>
      <c r="C119" s="24" t="s">
        <v>158</v>
      </c>
      <c r="D119" s="23" t="s">
        <v>634</v>
      </c>
      <c r="E119" s="22" t="str">
        <f>IF(AND(願書!G78&lt;&gt;"",願書!G79="",願書!G80=""),IF(願書!A81="☑","卒業",IF(願書!E81="☑","在学中",IF(願書!M81="☑","在学中",IF(願書!R81="☑","休学",IF(願書!AA81="☑","中退",""))))),"")</f>
        <v/>
      </c>
      <c r="F119" s="22" t="str">
        <f t="shared" ca="1" si="1"/>
        <v>$E$119</v>
      </c>
      <c r="G119" s="37"/>
    </row>
    <row r="120" spans="1:7" ht="36" x14ac:dyDescent="0.4">
      <c r="A120" s="22">
        <f>IF(ISBLANK(B120),"",COUNTA(B$2:$B120))</f>
        <v>119</v>
      </c>
      <c r="B120" s="23" t="s">
        <v>277</v>
      </c>
      <c r="C120" s="24" t="s">
        <v>162</v>
      </c>
      <c r="D120" s="23" t="s">
        <v>635</v>
      </c>
      <c r="E120" s="22" t="str">
        <f>IF(願書!E79="","",願書!E79)</f>
        <v/>
      </c>
      <c r="F120" s="22" t="str">
        <f t="shared" ca="1" si="1"/>
        <v>$E$120</v>
      </c>
      <c r="G120" s="37"/>
    </row>
    <row r="121" spans="1:7" ht="36" x14ac:dyDescent="0.4">
      <c r="A121" s="22">
        <f>IF(ISBLANK(B121),"",COUNTA(B$2:$B121))</f>
        <v>120</v>
      </c>
      <c r="B121" s="23" t="s">
        <v>166</v>
      </c>
      <c r="C121" s="24" t="s">
        <v>158</v>
      </c>
      <c r="D121" s="23" t="s">
        <v>636</v>
      </c>
      <c r="E121" s="22" t="str">
        <f>IF(願書!G79="","",願書!G79)</f>
        <v/>
      </c>
      <c r="F121" s="22" t="str">
        <f t="shared" ca="1" si="1"/>
        <v>$E$121</v>
      </c>
      <c r="G121" s="37"/>
    </row>
    <row r="122" spans="1:7" ht="24" x14ac:dyDescent="0.4">
      <c r="A122" s="22">
        <f>IF(ISBLANK(B122),"",COUNTA(B$2:$B122))</f>
        <v>121</v>
      </c>
      <c r="B122" s="23" t="s">
        <v>278</v>
      </c>
      <c r="C122" s="24" t="s">
        <v>140</v>
      </c>
      <c r="D122" s="23" t="s">
        <v>637</v>
      </c>
      <c r="E122" s="22" t="str">
        <f>IF(願書!N79="","",願書!N79)</f>
        <v/>
      </c>
      <c r="F122" s="22" t="str">
        <f t="shared" ca="1" si="1"/>
        <v>$E$122</v>
      </c>
      <c r="G122" s="37"/>
    </row>
    <row r="123" spans="1:7" ht="36" x14ac:dyDescent="0.4">
      <c r="A123" s="22">
        <f>IF(ISBLANK(B123),"",COUNTA(B$2:$B123))</f>
        <v>122</v>
      </c>
      <c r="B123" s="23" t="s">
        <v>279</v>
      </c>
      <c r="C123" s="24" t="s">
        <v>158</v>
      </c>
      <c r="D123" s="23" t="s">
        <v>638</v>
      </c>
      <c r="E123" s="22" t="str">
        <f>IF(OR(ISBLANK(願書!U79),ISBLANK(願書!Y79)),"",TEXT(DATE(願書!U79,願書!Y79,1),"yyyy/mm/dd"))</f>
        <v/>
      </c>
      <c r="F123" s="22" t="str">
        <f t="shared" ca="1" si="1"/>
        <v>$E$123</v>
      </c>
      <c r="G123" s="37"/>
    </row>
    <row r="124" spans="1:7" ht="36" x14ac:dyDescent="0.4">
      <c r="A124" s="22">
        <f>IF(ISBLANK(B124),"",COUNTA(B$2:$B124))</f>
        <v>123</v>
      </c>
      <c r="B124" s="23" t="s">
        <v>280</v>
      </c>
      <c r="C124" s="24" t="s">
        <v>158</v>
      </c>
      <c r="D124" s="23" t="s">
        <v>639</v>
      </c>
      <c r="E124" s="22" t="str">
        <f>IF(OR(ISBLANK(願書!AA79),ISBLANK(願書!AE79)),"",TEXT(DATE(願書!AA79,願書!AE79,1),"yyyy/mm/dd"))</f>
        <v/>
      </c>
      <c r="F124" s="22" t="str">
        <f t="shared" ca="1" si="1"/>
        <v>$E$124</v>
      </c>
      <c r="G124" s="37"/>
    </row>
    <row r="125" spans="1:7" ht="36" x14ac:dyDescent="0.4">
      <c r="A125" s="22">
        <f>IF(ISBLANK(B125),"",COUNTA(B$2:$B125))</f>
        <v>124</v>
      </c>
      <c r="B125" s="23" t="s">
        <v>649</v>
      </c>
      <c r="C125" s="24" t="s">
        <v>158</v>
      </c>
      <c r="D125" s="23" t="s">
        <v>640</v>
      </c>
      <c r="E125" s="22" t="str">
        <f>IF(AND(願書!G79&lt;&gt;"",願書!G80=""),IF(願書!A81="☑","卒業",IF(願書!E81="☑","在学中",IF(願書!M81="☑","在学中",IF(願書!R81="☑","休学",IF(願書!AA81="☑","中退",""))))),"")</f>
        <v/>
      </c>
      <c r="F125" s="22" t="str">
        <f t="shared" ca="1" si="1"/>
        <v>$E$125</v>
      </c>
      <c r="G125" s="37"/>
    </row>
    <row r="126" spans="1:7" ht="36" x14ac:dyDescent="0.4">
      <c r="A126" s="22">
        <f>IF(ISBLANK(B126),"",COUNTA(B$2:$B126))</f>
        <v>125</v>
      </c>
      <c r="B126" s="23" t="s">
        <v>281</v>
      </c>
      <c r="C126" s="24" t="s">
        <v>162</v>
      </c>
      <c r="D126" s="23" t="s">
        <v>641</v>
      </c>
      <c r="E126" s="22" t="str">
        <f>IF(願書!E80="","",願書!E80)</f>
        <v/>
      </c>
      <c r="F126" s="22" t="str">
        <f t="shared" ca="1" si="1"/>
        <v>$E$126</v>
      </c>
      <c r="G126" s="37"/>
    </row>
    <row r="127" spans="1:7" ht="36" x14ac:dyDescent="0.4">
      <c r="A127" s="22">
        <f>IF(ISBLANK(B127),"",COUNTA(B$2:$B127))</f>
        <v>126</v>
      </c>
      <c r="B127" s="23" t="s">
        <v>167</v>
      </c>
      <c r="C127" s="24" t="s">
        <v>158</v>
      </c>
      <c r="D127" s="23" t="s">
        <v>642</v>
      </c>
      <c r="E127" s="22" t="str">
        <f>IF(願書!G80="","",願書!G80)</f>
        <v/>
      </c>
      <c r="F127" s="22" t="str">
        <f t="shared" ca="1" si="1"/>
        <v>$E$127</v>
      </c>
      <c r="G127" s="37"/>
    </row>
    <row r="128" spans="1:7" ht="36" x14ac:dyDescent="0.4">
      <c r="A128" s="22">
        <f>IF(ISBLANK(B128),"",COUNTA(B$2:$B128))</f>
        <v>127</v>
      </c>
      <c r="B128" s="23" t="s">
        <v>282</v>
      </c>
      <c r="C128" s="24" t="s">
        <v>158</v>
      </c>
      <c r="D128" s="23" t="s">
        <v>643</v>
      </c>
      <c r="E128" s="22" t="str">
        <f>IF(願書!N80="","",願書!N80)</f>
        <v/>
      </c>
      <c r="F128" s="22" t="str">
        <f t="shared" ca="1" si="1"/>
        <v>$E$128</v>
      </c>
      <c r="G128" s="37"/>
    </row>
    <row r="129" spans="1:7" ht="36" x14ac:dyDescent="0.4">
      <c r="A129" s="22">
        <f>IF(ISBLANK(B129),"",COUNTA(B$2:$B129))</f>
        <v>128</v>
      </c>
      <c r="B129" s="23" t="s">
        <v>283</v>
      </c>
      <c r="C129" s="24" t="s">
        <v>158</v>
      </c>
      <c r="D129" s="23" t="s">
        <v>644</v>
      </c>
      <c r="E129" s="22" t="str">
        <f>IF(OR(ISBLANK(願書!U80),ISBLANK(願書!Y80)),"",TEXT(DATE(願書!U80,願書!Y80,1),"yyyy/mm/dd"))</f>
        <v/>
      </c>
      <c r="F129" s="22" t="str">
        <f t="shared" ca="1" si="1"/>
        <v>$E$129</v>
      </c>
      <c r="G129" s="37"/>
    </row>
    <row r="130" spans="1:7" ht="36" x14ac:dyDescent="0.4">
      <c r="A130" s="22">
        <f>IF(ISBLANK(B130),"",COUNTA(B$2:$B130))</f>
        <v>129</v>
      </c>
      <c r="B130" s="23" t="s">
        <v>284</v>
      </c>
      <c r="C130" s="24" t="s">
        <v>158</v>
      </c>
      <c r="D130" s="23" t="s">
        <v>645</v>
      </c>
      <c r="E130" s="22" t="str">
        <f>IF(OR(ISBLANK(願書!AA80),ISBLANK(願書!AE80)),"",TEXT(DATE(願書!AA80,願書!AE80,1),"yyyy/mm/dd"))</f>
        <v/>
      </c>
      <c r="F130" s="22" t="str">
        <f t="shared" ca="1" si="1"/>
        <v>$E$130</v>
      </c>
      <c r="G130" s="37"/>
    </row>
    <row r="131" spans="1:7" ht="36" x14ac:dyDescent="0.4">
      <c r="A131" s="22">
        <f>IF(ISBLANK(B131),"",COUNTA(B$2:$B131))</f>
        <v>130</v>
      </c>
      <c r="B131" s="23" t="s">
        <v>650</v>
      </c>
      <c r="C131" s="24" t="s">
        <v>158</v>
      </c>
      <c r="D131" s="23" t="s">
        <v>646</v>
      </c>
      <c r="E131" s="22" t="str">
        <f>IF(AND(願書!G80&lt;&gt;""),IF(願書!A81="☑","卒業",IF(願書!E81="☑","在学中",IF(願書!M81="☑","在学中",IF(願書!R81="☑","休学",IF(願書!AA81="☑","中退",""))))),"")</f>
        <v/>
      </c>
      <c r="F131" s="22" t="str">
        <f t="shared" ca="1" si="1"/>
        <v>$E$131</v>
      </c>
      <c r="G131" s="37"/>
    </row>
    <row r="132" spans="1:7" ht="36" x14ac:dyDescent="0.4">
      <c r="A132" s="22">
        <f>IF(ISBLANK(B132),"",COUNTA(B$2:$B132))</f>
        <v>131</v>
      </c>
      <c r="B132" s="23" t="s">
        <v>285</v>
      </c>
      <c r="C132" s="24" t="s">
        <v>289</v>
      </c>
      <c r="D132" s="23" t="s">
        <v>566</v>
      </c>
      <c r="E132" s="22" t="str">
        <f>IF(願書!A87="","",願書!A87)</f>
        <v/>
      </c>
      <c r="F132" s="22" t="str">
        <f t="shared" ca="1" si="1"/>
        <v>$E$132</v>
      </c>
      <c r="G132" s="37"/>
    </row>
    <row r="133" spans="1:7" ht="36" x14ac:dyDescent="0.4">
      <c r="A133" s="22">
        <f>IF(ISBLANK(B133),"",COUNTA(B$2:$B133))</f>
        <v>132</v>
      </c>
      <c r="B133" s="23" t="s">
        <v>266</v>
      </c>
      <c r="C133" s="24" t="s">
        <v>289</v>
      </c>
      <c r="D133" s="23" t="s">
        <v>567</v>
      </c>
      <c r="E133" s="22" t="str">
        <f>IF(願書!F87="","",願書!F87)</f>
        <v/>
      </c>
      <c r="F133" s="22" t="str">
        <f t="shared" ca="1" si="1"/>
        <v>$E$133</v>
      </c>
      <c r="G133" s="37"/>
    </row>
    <row r="134" spans="1:7" ht="36" x14ac:dyDescent="0.4">
      <c r="A134" s="22">
        <f>IF(ISBLANK(B134),"",COUNTA(B$2:$B134))</f>
        <v>133</v>
      </c>
      <c r="B134" s="23" t="s">
        <v>286</v>
      </c>
      <c r="C134" s="24" t="s">
        <v>289</v>
      </c>
      <c r="D134" s="23" t="s">
        <v>610</v>
      </c>
      <c r="E134" s="22" t="str">
        <f>IF(願書!K87="","",願書!K87)</f>
        <v/>
      </c>
      <c r="F134" s="22" t="str">
        <f t="shared" ca="1" si="1"/>
        <v>$E$134</v>
      </c>
      <c r="G134" s="23"/>
    </row>
    <row r="135" spans="1:7" ht="36" x14ac:dyDescent="0.4">
      <c r="A135" s="22">
        <f>IF(ISBLANK(B135),"",COUNTA(B$2:$B135))</f>
        <v>134</v>
      </c>
      <c r="B135" s="23" t="s">
        <v>287</v>
      </c>
      <c r="C135" s="24" t="s">
        <v>289</v>
      </c>
      <c r="D135" s="23" t="s">
        <v>568</v>
      </c>
      <c r="E135" s="22" t="str">
        <f>IF(OR(ISBLANK(願書!O87),ISBLANK(願書!T87)),"",TEXT(DATE(願書!O87,願書!T87,1),"yyyy/mm/dd"))</f>
        <v/>
      </c>
      <c r="F135" s="22" t="str">
        <f t="shared" ca="1" si="1"/>
        <v>$E$135</v>
      </c>
      <c r="G135" s="37"/>
    </row>
    <row r="136" spans="1:7" ht="36" x14ac:dyDescent="0.4">
      <c r="A136" s="22">
        <f>IF(ISBLANK(B136),"",COUNTA(B$2:$B136))</f>
        <v>135</v>
      </c>
      <c r="B136" s="23" t="s">
        <v>288</v>
      </c>
      <c r="C136" s="24" t="s">
        <v>289</v>
      </c>
      <c r="D136" s="23" t="s">
        <v>569</v>
      </c>
      <c r="E136" s="22" t="str">
        <f>IF(OR(ISBLANK(願書!Y87),ISBLANK(願書!AC87)),"",TEXT(DATE(願書!Y87,願書!AC87,1),"yyyy/mm/dd"))</f>
        <v/>
      </c>
      <c r="F136" s="22" t="str">
        <f t="shared" ca="1" si="1"/>
        <v>$E$136</v>
      </c>
      <c r="G136" s="37"/>
    </row>
    <row r="137" spans="1:7" ht="36" x14ac:dyDescent="0.4">
      <c r="A137" s="22">
        <f>IF(ISBLANK(B137),"",COUNTA(B$2:$B137))</f>
        <v>136</v>
      </c>
      <c r="B137" s="23" t="s">
        <v>290</v>
      </c>
      <c r="C137" s="24" t="s">
        <v>289</v>
      </c>
      <c r="D137" s="23" t="s">
        <v>570</v>
      </c>
      <c r="E137" s="22" t="str">
        <f>IF(願書!A88="","",願書!A88)</f>
        <v/>
      </c>
      <c r="F137" s="22" t="str">
        <f t="shared" ca="1" si="1"/>
        <v>$E$137</v>
      </c>
      <c r="G137" s="37"/>
    </row>
    <row r="138" spans="1:7" ht="36" x14ac:dyDescent="0.4">
      <c r="A138" s="22">
        <f>IF(ISBLANK(B138),"",COUNTA(B$2:$B138))</f>
        <v>137</v>
      </c>
      <c r="B138" s="23" t="s">
        <v>270</v>
      </c>
      <c r="C138" s="24" t="s">
        <v>289</v>
      </c>
      <c r="D138" s="23" t="s">
        <v>571</v>
      </c>
      <c r="E138" s="22" t="str">
        <f>IF(願書!F88="","",願書!F88)</f>
        <v/>
      </c>
      <c r="F138" s="22" t="str">
        <f t="shared" ca="1" si="1"/>
        <v>$E$138</v>
      </c>
      <c r="G138" s="37"/>
    </row>
    <row r="139" spans="1:7" ht="36" x14ac:dyDescent="0.4">
      <c r="A139" s="22">
        <f>IF(ISBLANK(B139),"",COUNTA(B$2:$B139))</f>
        <v>138</v>
      </c>
      <c r="B139" s="23" t="s">
        <v>291</v>
      </c>
      <c r="C139" s="24" t="s">
        <v>289</v>
      </c>
      <c r="D139" s="23" t="s">
        <v>611</v>
      </c>
      <c r="E139" s="22" t="str">
        <f>IF(願書!K88="","",願書!K88)</f>
        <v/>
      </c>
      <c r="F139" s="22" t="str">
        <f t="shared" ca="1" si="1"/>
        <v>$E$139</v>
      </c>
      <c r="G139" s="37"/>
    </row>
    <row r="140" spans="1:7" ht="36" x14ac:dyDescent="0.4">
      <c r="A140" s="22">
        <f>IF(ISBLANK(B140),"",COUNTA(B$2:$B140))</f>
        <v>139</v>
      </c>
      <c r="B140" s="23" t="s">
        <v>292</v>
      </c>
      <c r="C140" s="24" t="s">
        <v>289</v>
      </c>
      <c r="D140" s="23" t="s">
        <v>572</v>
      </c>
      <c r="E140" s="22" t="str">
        <f>IF(OR(ISBLANK(願書!O88),ISBLANK(願書!T88)),"",TEXT(DATE(願書!O88,願書!T88,1),"yyyy/mm/dd"))</f>
        <v/>
      </c>
      <c r="F140" s="22" t="str">
        <f t="shared" ca="1" si="1"/>
        <v>$E$140</v>
      </c>
      <c r="G140" s="37"/>
    </row>
    <row r="141" spans="1:7" ht="36" x14ac:dyDescent="0.4">
      <c r="A141" s="22">
        <f>IF(ISBLANK(B141),"",COUNTA(B$2:$B141))</f>
        <v>140</v>
      </c>
      <c r="B141" s="23" t="s">
        <v>293</v>
      </c>
      <c r="C141" s="24" t="s">
        <v>289</v>
      </c>
      <c r="D141" s="23" t="s">
        <v>573</v>
      </c>
      <c r="E141" s="22" t="str">
        <f>IF(OR(ISBLANK(願書!Y88),ISBLANK(願書!AC88)),"",TEXT(DATE(願書!Y88,願書!AC88,1),"yyyy/mm/dd"))</f>
        <v/>
      </c>
      <c r="F141" s="22" t="str">
        <f t="shared" ca="1" si="1"/>
        <v>$E$141</v>
      </c>
      <c r="G141" s="37"/>
    </row>
    <row r="142" spans="1:7" ht="36" x14ac:dyDescent="0.4">
      <c r="A142" s="22">
        <f>IF(ISBLANK(B142),"",COUNTA(B$2:$B142))</f>
        <v>141</v>
      </c>
      <c r="B142" s="23" t="s">
        <v>294</v>
      </c>
      <c r="C142" s="24" t="s">
        <v>289</v>
      </c>
      <c r="D142" s="23" t="s">
        <v>574</v>
      </c>
      <c r="E142" s="22" t="str">
        <f>IF(願書!A89="","",願書!A89)</f>
        <v/>
      </c>
      <c r="F142" s="22" t="str">
        <f t="shared" ca="1" si="1"/>
        <v>$E$142</v>
      </c>
      <c r="G142" s="37"/>
    </row>
    <row r="143" spans="1:7" ht="36" x14ac:dyDescent="0.4">
      <c r="A143" s="22">
        <f>IF(ISBLANK(B143),"",COUNTA(B$2:$B143))</f>
        <v>142</v>
      </c>
      <c r="B143" s="23" t="s">
        <v>274</v>
      </c>
      <c r="C143" s="24" t="s">
        <v>289</v>
      </c>
      <c r="D143" s="23" t="s">
        <v>575</v>
      </c>
      <c r="E143" s="22" t="str">
        <f>IF(願書!F89="","",願書!F89)</f>
        <v/>
      </c>
      <c r="F143" s="22" t="str">
        <f t="shared" ca="1" si="1"/>
        <v>$E$143</v>
      </c>
      <c r="G143" s="37"/>
    </row>
    <row r="144" spans="1:7" ht="36" x14ac:dyDescent="0.4">
      <c r="A144" s="22">
        <f>IF(ISBLANK(B144),"",COUNTA(B$2:$B144))</f>
        <v>143</v>
      </c>
      <c r="B144" s="23" t="s">
        <v>295</v>
      </c>
      <c r="C144" s="24" t="s">
        <v>289</v>
      </c>
      <c r="D144" s="23" t="s">
        <v>612</v>
      </c>
      <c r="E144" s="22" t="str">
        <f>IF(願書!K89="","",願書!K89)</f>
        <v/>
      </c>
      <c r="F144" s="22" t="str">
        <f t="shared" ca="1" si="1"/>
        <v>$E$144</v>
      </c>
      <c r="G144" s="37"/>
    </row>
    <row r="145" spans="1:7" ht="36" x14ac:dyDescent="0.4">
      <c r="A145" s="22">
        <f>IF(ISBLANK(B145),"",COUNTA(B$2:$B145))</f>
        <v>144</v>
      </c>
      <c r="B145" s="23" t="s">
        <v>296</v>
      </c>
      <c r="C145" s="24" t="s">
        <v>289</v>
      </c>
      <c r="D145" s="23" t="s">
        <v>576</v>
      </c>
      <c r="E145" s="22" t="str">
        <f>IF(OR(ISBLANK(願書!O89),ISBLANK(願書!T89)),"",TEXT(DATE(願書!O89,願書!T89,1),"yyyy/mm/dd"))</f>
        <v/>
      </c>
      <c r="F145" s="22" t="str">
        <f t="shared" ca="1" si="1"/>
        <v>$E$145</v>
      </c>
      <c r="G145" s="37"/>
    </row>
    <row r="146" spans="1:7" ht="36" x14ac:dyDescent="0.4">
      <c r="A146" s="22">
        <f>IF(ISBLANK(B146),"",COUNTA(B$2:$B146))</f>
        <v>145</v>
      </c>
      <c r="B146" s="23" t="s">
        <v>297</v>
      </c>
      <c r="C146" s="24" t="s">
        <v>289</v>
      </c>
      <c r="D146" s="23" t="s">
        <v>577</v>
      </c>
      <c r="E146" s="22" t="str">
        <f>IF(OR(ISBLANK(願書!Y89),ISBLANK(願書!AC89)),"",TEXT(DATE(願書!Y89,願書!AC89,1),"yyyy/mm/dd"))</f>
        <v/>
      </c>
      <c r="F146" s="22" t="str">
        <f t="shared" ca="1" si="1"/>
        <v>$E$146</v>
      </c>
      <c r="G146" s="37"/>
    </row>
    <row r="147" spans="1:7" ht="24" x14ac:dyDescent="0.4">
      <c r="A147" s="22">
        <f>IF(ISBLANK(B147),"",COUNTA(B$2:$B147))</f>
        <v>146</v>
      </c>
      <c r="B147" s="23" t="s">
        <v>163</v>
      </c>
      <c r="C147" s="24" t="s">
        <v>302</v>
      </c>
      <c r="D147" s="23" t="s">
        <v>303</v>
      </c>
      <c r="E147" s="22" t="str">
        <f>IF(願書!A94="","",願書!A94)</f>
        <v/>
      </c>
      <c r="F147" s="22" t="str">
        <f t="shared" ca="1" si="1"/>
        <v>$E$147</v>
      </c>
      <c r="G147" s="37"/>
    </row>
    <row r="148" spans="1:7" ht="24" x14ac:dyDescent="0.4">
      <c r="A148" s="22">
        <f>IF(ISBLANK(B148),"",COUNTA(B$2:$B148))</f>
        <v>147</v>
      </c>
      <c r="B148" s="23" t="s">
        <v>163</v>
      </c>
      <c r="C148" s="24" t="s">
        <v>184</v>
      </c>
      <c r="D148" s="24" t="s">
        <v>185</v>
      </c>
      <c r="E148" s="22" t="str">
        <f>IF(願書!A94="","",願書!A94)</f>
        <v/>
      </c>
      <c r="F148" s="22" t="str">
        <f t="shared" ca="1" si="1"/>
        <v>$E$148</v>
      </c>
      <c r="G148" s="37"/>
    </row>
    <row r="149" spans="1:7" ht="24" x14ac:dyDescent="0.4">
      <c r="A149" s="22">
        <f>IF(ISBLANK(B149),"",COUNTA(B$2:$B149))</f>
        <v>148</v>
      </c>
      <c r="B149" s="23" t="s">
        <v>163</v>
      </c>
      <c r="C149" s="24" t="s">
        <v>302</v>
      </c>
      <c r="D149" s="24" t="s">
        <v>657</v>
      </c>
      <c r="E149" s="22" t="str">
        <f>IF(AND(E147&lt;&gt;"",E166&lt;&gt;""),E147&amp;CHAR(10)&amp;E166,IF(E147&lt;&gt;"",E147,IF(E166&lt;&gt;"",E166,"")))</f>
        <v/>
      </c>
      <c r="F149" s="22" t="str">
        <f t="shared" ca="1" si="1"/>
        <v>$E$149</v>
      </c>
      <c r="G149" s="37"/>
    </row>
    <row r="150" spans="1:7" ht="24" x14ac:dyDescent="0.4">
      <c r="A150" s="22">
        <f>IF(ISBLANK(B150),"",COUNTA(B$2:$B150))</f>
        <v>149</v>
      </c>
      <c r="B150" s="23" t="s">
        <v>266</v>
      </c>
      <c r="C150" s="24" t="s">
        <v>184</v>
      </c>
      <c r="D150" s="24" t="s">
        <v>185</v>
      </c>
      <c r="E150" s="22" t="str">
        <f>IF(願書!E94="","",願書!E94)</f>
        <v/>
      </c>
      <c r="F150" s="22" t="str">
        <f t="shared" ca="1" si="1"/>
        <v>$E$150</v>
      </c>
      <c r="G150" s="37"/>
    </row>
    <row r="151" spans="1:7" ht="24" x14ac:dyDescent="0.4">
      <c r="A151" s="22">
        <f>IF(ISBLANK(B151),"",COUNTA(B$2:$B151))</f>
        <v>150</v>
      </c>
      <c r="B151" s="23" t="s">
        <v>266</v>
      </c>
      <c r="C151" s="24" t="s">
        <v>302</v>
      </c>
      <c r="D151" s="24" t="s">
        <v>658</v>
      </c>
      <c r="E151" s="22" t="str">
        <f>IF(AND(E150&lt;&gt;"",E168&lt;&gt;""),E150&amp;CHAR(10)&amp;E168,IF(E150&lt;&gt;"",E150,IF(E168&lt;&gt;"",E168,"")))</f>
        <v/>
      </c>
      <c r="F151" s="22" t="str">
        <f t="shared" ca="1" si="1"/>
        <v>$E$151</v>
      </c>
      <c r="G151" s="37"/>
    </row>
    <row r="152" spans="1:7" ht="24" x14ac:dyDescent="0.4">
      <c r="A152" s="22">
        <f>IF(ISBLANK(B152),"",COUNTA(B$2:$B152))</f>
        <v>151</v>
      </c>
      <c r="B152" s="23" t="s">
        <v>305</v>
      </c>
      <c r="C152" s="24" t="s">
        <v>302</v>
      </c>
      <c r="D152" s="23" t="s">
        <v>304</v>
      </c>
      <c r="E152" s="22" t="str">
        <f>IF(願書!I94="","",願書!I94)</f>
        <v/>
      </c>
      <c r="F152" s="22" t="str">
        <f t="shared" ca="1" si="1"/>
        <v>$E$152</v>
      </c>
      <c r="G152" s="37"/>
    </row>
    <row r="153" spans="1:7" ht="24" x14ac:dyDescent="0.4">
      <c r="A153" s="22">
        <f>IF(ISBLANK(B153),"",COUNTA(B$2:$B153))</f>
        <v>152</v>
      </c>
      <c r="B153" s="23" t="s">
        <v>305</v>
      </c>
      <c r="C153" s="24" t="s">
        <v>302</v>
      </c>
      <c r="D153" s="23" t="s">
        <v>659</v>
      </c>
      <c r="E153" s="22" t="str">
        <f>IF(AND(E152&lt;&gt;"",E169&lt;&gt;""),E152&amp;CHAR(10)&amp;E169,IF(E152&lt;&gt;"",E152,IF(E169&lt;&gt;"",E169,"")))</f>
        <v/>
      </c>
      <c r="F153" s="22" t="str">
        <f t="shared" ca="1" si="1"/>
        <v>$E$153</v>
      </c>
      <c r="G153" s="37"/>
    </row>
    <row r="154" spans="1:7" ht="24" x14ac:dyDescent="0.4">
      <c r="A154" s="22">
        <f>IF(ISBLANK(B154),"",COUNTA(B$2:$B154))</f>
        <v>153</v>
      </c>
      <c r="B154" s="23" t="s">
        <v>307</v>
      </c>
      <c r="C154" s="24" t="s">
        <v>302</v>
      </c>
      <c r="D154" s="23" t="s">
        <v>312</v>
      </c>
      <c r="E154" s="22" t="str">
        <f>IF(願書!M94="","",願書!M94)</f>
        <v/>
      </c>
      <c r="F154" s="22" t="str">
        <f t="shared" ca="1" si="1"/>
        <v>$E$154</v>
      </c>
      <c r="G154" s="37"/>
    </row>
    <row r="155" spans="1:7" ht="24" x14ac:dyDescent="0.4">
      <c r="A155" s="22">
        <f>IF(ISBLANK(B155),"",COUNTA(B$2:$B155))</f>
        <v>154</v>
      </c>
      <c r="B155" s="23" t="s">
        <v>307</v>
      </c>
      <c r="C155" s="24" t="s">
        <v>302</v>
      </c>
      <c r="D155" s="24" t="s">
        <v>660</v>
      </c>
      <c r="E155" s="22" t="str">
        <f>IF(AND(E154&lt;&gt;"",E170&lt;&gt;""),E154&amp;CHAR(10)&amp;E170,IF(E154&lt;&gt;"",E154,IF(E170&lt;&gt;"",E170,"")))</f>
        <v/>
      </c>
      <c r="F155" s="22" t="str">
        <f t="shared" ca="1" si="1"/>
        <v>$E$155</v>
      </c>
      <c r="G155" s="37"/>
    </row>
    <row r="156" spans="1:7" ht="24" x14ac:dyDescent="0.4">
      <c r="A156" s="22">
        <f>IF(ISBLANK(B156),"",COUNTA(B$2:$B156))</f>
        <v>155</v>
      </c>
      <c r="B156" s="23" t="s">
        <v>651</v>
      </c>
      <c r="C156" s="24" t="s">
        <v>187</v>
      </c>
      <c r="D156" s="24" t="s">
        <v>185</v>
      </c>
      <c r="E156" s="22" t="str">
        <f>IF(OR(ISBLANK(願書!I94),ISBLANK(願書!M94)),"",TEXT(DATE(願書!I94,願書!M94,1),"yyyy/mm/dd"))</f>
        <v/>
      </c>
      <c r="F156" s="22" t="str">
        <f t="shared" ca="1" si="1"/>
        <v>$E$156</v>
      </c>
      <c r="G156" s="37"/>
    </row>
    <row r="157" spans="1:7" ht="24" x14ac:dyDescent="0.4">
      <c r="A157" s="22">
        <f>IF(ISBLANK(B157),"",COUNTA(B$2:$B157))</f>
        <v>156</v>
      </c>
      <c r="B157" s="23" t="s">
        <v>308</v>
      </c>
      <c r="C157" s="24" t="s">
        <v>302</v>
      </c>
      <c r="D157" s="23" t="s">
        <v>313</v>
      </c>
      <c r="E157" s="22" t="str">
        <f>IF(願書!P94="","",願書!P94)</f>
        <v/>
      </c>
      <c r="F157" s="22" t="str">
        <f t="shared" ca="1" si="1"/>
        <v>$E$157</v>
      </c>
      <c r="G157" s="37"/>
    </row>
    <row r="158" spans="1:7" ht="24" x14ac:dyDescent="0.4">
      <c r="A158" s="22">
        <f>IF(ISBLANK(B158),"",COUNTA(B$2:$B158))</f>
        <v>157</v>
      </c>
      <c r="B158" s="23" t="s">
        <v>308</v>
      </c>
      <c r="C158" s="24" t="s">
        <v>302</v>
      </c>
      <c r="D158" s="23" t="s">
        <v>661</v>
      </c>
      <c r="E158" s="22" t="str">
        <f>IF(AND(E157&lt;&gt;"",E172&lt;&gt;""),E157&amp;CHAR(10)&amp;E172,IF(E157&lt;&gt;"",E157,IF(E172&lt;&gt;"",E172,"")))</f>
        <v/>
      </c>
      <c r="F158" s="22" t="str">
        <f t="shared" ca="1" si="1"/>
        <v>$E$158</v>
      </c>
      <c r="G158" s="37"/>
    </row>
    <row r="159" spans="1:7" ht="24" x14ac:dyDescent="0.4">
      <c r="A159" s="22">
        <f>IF(ISBLANK(B159),"",COUNTA(B$2:$B159))</f>
        <v>158</v>
      </c>
      <c r="B159" s="23" t="s">
        <v>656</v>
      </c>
      <c r="C159" s="24" t="s">
        <v>302</v>
      </c>
      <c r="D159" s="23" t="s">
        <v>314</v>
      </c>
      <c r="E159" s="22" t="str">
        <f>IF(願書!T94="","",願書!T94)</f>
        <v/>
      </c>
      <c r="F159" s="22" t="str">
        <f t="shared" ca="1" si="1"/>
        <v>$E$159</v>
      </c>
      <c r="G159" s="37"/>
    </row>
    <row r="160" spans="1:7" ht="24" x14ac:dyDescent="0.4">
      <c r="A160" s="22">
        <f>IF(ISBLANK(B160),"",COUNTA(B$2:$B160))</f>
        <v>159</v>
      </c>
      <c r="B160" s="23" t="s">
        <v>656</v>
      </c>
      <c r="C160" s="24" t="s">
        <v>302</v>
      </c>
      <c r="D160" s="23" t="s">
        <v>662</v>
      </c>
      <c r="E160" s="22" t="str">
        <f>IF(AND(E159&lt;&gt;"",E173&lt;&gt;""),E159&amp;CHAR(10)&amp;E173,IF(E159&lt;&gt;"",E159,IF(E173&lt;&gt;"",E173,"")))</f>
        <v/>
      </c>
      <c r="F160" s="22" t="str">
        <f t="shared" ca="1" si="1"/>
        <v>$E$160</v>
      </c>
      <c r="G160" s="37"/>
    </row>
    <row r="161" spans="1:7" ht="24" x14ac:dyDescent="0.4">
      <c r="A161" s="22">
        <f>IF(ISBLANK(B161),"",COUNTA(B$2:$B161))</f>
        <v>160</v>
      </c>
      <c r="B161" s="23" t="s">
        <v>652</v>
      </c>
      <c r="C161" s="24" t="s">
        <v>184</v>
      </c>
      <c r="D161" s="24" t="s">
        <v>185</v>
      </c>
      <c r="E161" s="22" t="str">
        <f>IF(OR(ISBLANK(願書!P94),ISBLANK(願書!T94)),"",TEXT(DATE(願書!P94,願書!T94,1),"yyyy/mm/dd"))</f>
        <v/>
      </c>
      <c r="F161" s="22" t="str">
        <f t="shared" ca="1" si="1"/>
        <v>$E$161</v>
      </c>
      <c r="G161" s="37"/>
    </row>
    <row r="162" spans="1:7" ht="24" x14ac:dyDescent="0.4">
      <c r="A162" s="22">
        <f>IF(ISBLANK(B162),"",COUNTA(B$2:$B162))</f>
        <v>161</v>
      </c>
      <c r="B162" s="23" t="s">
        <v>298</v>
      </c>
      <c r="C162" s="24" t="s">
        <v>184</v>
      </c>
      <c r="D162" s="24" t="s">
        <v>185</v>
      </c>
      <c r="E162" s="22" t="str">
        <f>IF(願書!AA94="","",願書!AA94)</f>
        <v/>
      </c>
      <c r="F162" s="22" t="str">
        <f t="shared" ca="1" si="1"/>
        <v>$E$162</v>
      </c>
      <c r="G162" s="37"/>
    </row>
    <row r="163" spans="1:7" ht="24" x14ac:dyDescent="0.4">
      <c r="A163" s="22">
        <f>IF(ISBLANK(B163),"",COUNTA(B$2:$B163))</f>
        <v>162</v>
      </c>
      <c r="B163" s="23" t="s">
        <v>299</v>
      </c>
      <c r="C163" s="24" t="s">
        <v>302</v>
      </c>
      <c r="D163" s="23" t="s">
        <v>315</v>
      </c>
      <c r="E163" s="22" t="str">
        <f>IF(願書!AA95="","",願書!AA95)</f>
        <v/>
      </c>
      <c r="F163" s="22" t="str">
        <f t="shared" ca="1" si="1"/>
        <v>$E$163</v>
      </c>
      <c r="G163" s="23"/>
    </row>
    <row r="164" spans="1:7" ht="24" x14ac:dyDescent="0.4">
      <c r="A164" s="22">
        <f>IF(ISBLANK(B164),"",COUNTA(B$2:$B164))</f>
        <v>163</v>
      </c>
      <c r="B164" s="23" t="s">
        <v>299</v>
      </c>
      <c r="C164" s="24" t="s">
        <v>184</v>
      </c>
      <c r="D164" s="24" t="s">
        <v>185</v>
      </c>
      <c r="E164" s="22" t="str">
        <f>IF(願書!AA95="","",願書!AA95)</f>
        <v/>
      </c>
      <c r="F164" s="22" t="str">
        <f t="shared" ca="1" si="1"/>
        <v>$E$164</v>
      </c>
      <c r="G164" s="23"/>
    </row>
    <row r="165" spans="1:7" ht="24" x14ac:dyDescent="0.4">
      <c r="A165" s="22">
        <f>IF(ISBLANK(B165),"",COUNTA(B$2:$B165))</f>
        <v>164</v>
      </c>
      <c r="B165" s="23" t="s">
        <v>299</v>
      </c>
      <c r="C165" s="24" t="s">
        <v>302</v>
      </c>
      <c r="D165" s="24" t="s">
        <v>663</v>
      </c>
      <c r="E165" s="22" t="str">
        <f>IF(AND(E164&lt;&gt;"",E176&lt;&gt;""),E164&amp;CHAR(10)&amp;E176,IF(E164&lt;&gt;"",E164,IF(E176&lt;&gt;"",E176,"")))</f>
        <v/>
      </c>
      <c r="F165" s="22" t="str">
        <f t="shared" ca="1" si="1"/>
        <v>$E$165</v>
      </c>
      <c r="G165" s="23"/>
    </row>
    <row r="166" spans="1:7" ht="24" x14ac:dyDescent="0.4">
      <c r="A166" s="22">
        <f>IF(ISBLANK(B166),"",COUNTA(B$2:$B166))</f>
        <v>165</v>
      </c>
      <c r="B166" s="23" t="s">
        <v>164</v>
      </c>
      <c r="C166" s="24" t="s">
        <v>302</v>
      </c>
      <c r="D166" s="23" t="s">
        <v>316</v>
      </c>
      <c r="E166" s="22" t="str">
        <f>IF(願書!A96="","",願書!A96)</f>
        <v/>
      </c>
      <c r="F166" s="22" t="str">
        <f t="shared" ca="1" si="1"/>
        <v>$E$166</v>
      </c>
      <c r="G166" s="37"/>
    </row>
    <row r="167" spans="1:7" ht="24" x14ac:dyDescent="0.4">
      <c r="A167" s="22">
        <f>IF(ISBLANK(B167),"",COUNTA(B$2:$B167))</f>
        <v>166</v>
      </c>
      <c r="B167" s="23" t="s">
        <v>164</v>
      </c>
      <c r="C167" s="24" t="s">
        <v>184</v>
      </c>
      <c r="D167" s="24" t="s">
        <v>185</v>
      </c>
      <c r="E167" s="22" t="str">
        <f>IF(願書!A96="","",願書!A96)</f>
        <v/>
      </c>
      <c r="F167" s="22" t="str">
        <f t="shared" ca="1" si="1"/>
        <v>$E$167</v>
      </c>
      <c r="G167" s="37"/>
    </row>
    <row r="168" spans="1:7" ht="24" x14ac:dyDescent="0.4">
      <c r="A168" s="22">
        <f>IF(ISBLANK(B168),"",COUNTA(B$2:$B168))</f>
        <v>167</v>
      </c>
      <c r="B168" s="23" t="s">
        <v>270</v>
      </c>
      <c r="C168" s="24" t="s">
        <v>184</v>
      </c>
      <c r="D168" s="24" t="s">
        <v>185</v>
      </c>
      <c r="E168" s="22" t="str">
        <f>IF(願書!E96="","",願書!E96)</f>
        <v/>
      </c>
      <c r="F168" s="22" t="str">
        <f t="shared" ca="1" si="1"/>
        <v>$E$168</v>
      </c>
      <c r="G168" s="37"/>
    </row>
    <row r="169" spans="1:7" ht="24" x14ac:dyDescent="0.4">
      <c r="A169" s="22">
        <f>IF(ISBLANK(B169),"",COUNTA(B$2:$B169))</f>
        <v>168</v>
      </c>
      <c r="B169" s="23" t="s">
        <v>306</v>
      </c>
      <c r="C169" s="24" t="s">
        <v>302</v>
      </c>
      <c r="D169" s="23" t="s">
        <v>317</v>
      </c>
      <c r="E169" s="22" t="str">
        <f>IF(願書!I96="","",願書!I96)</f>
        <v/>
      </c>
      <c r="F169" s="22" t="str">
        <f t="shared" ca="1" si="1"/>
        <v>$E$169</v>
      </c>
      <c r="G169" s="37"/>
    </row>
    <row r="170" spans="1:7" ht="24" x14ac:dyDescent="0.4">
      <c r="A170" s="22">
        <f>IF(ISBLANK(B170),"",COUNTA(B$2:$B170))</f>
        <v>169</v>
      </c>
      <c r="B170" s="23" t="s">
        <v>310</v>
      </c>
      <c r="C170" s="24" t="s">
        <v>302</v>
      </c>
      <c r="D170" s="23" t="s">
        <v>318</v>
      </c>
      <c r="E170" s="22" t="str">
        <f>IF(願書!M96="","",願書!M96)</f>
        <v/>
      </c>
      <c r="F170" s="22" t="str">
        <f t="shared" ca="1" si="1"/>
        <v>$E$170</v>
      </c>
      <c r="G170" s="37"/>
    </row>
    <row r="171" spans="1:7" ht="24" x14ac:dyDescent="0.4">
      <c r="A171" s="22">
        <f>IF(ISBLANK(B171),"",COUNTA(B$2:$B171))</f>
        <v>170</v>
      </c>
      <c r="B171" s="23" t="s">
        <v>653</v>
      </c>
      <c r="C171" s="24" t="s">
        <v>184</v>
      </c>
      <c r="D171" s="24" t="s">
        <v>185</v>
      </c>
      <c r="E171" s="22" t="str">
        <f>IF(OR(ISBLANK(願書!I96),ISBLANK(願書!M96)),"",TEXT(DATE(願書!I96,願書!M96,1),"yyyy/mm/dd"))</f>
        <v/>
      </c>
      <c r="F171" s="22" t="str">
        <f t="shared" ca="1" si="1"/>
        <v>$E$171</v>
      </c>
      <c r="G171" s="37"/>
    </row>
    <row r="172" spans="1:7" ht="24" x14ac:dyDescent="0.4">
      <c r="A172" s="22">
        <f>IF(ISBLANK(B172),"",COUNTA(B$2:$B172))</f>
        <v>171</v>
      </c>
      <c r="B172" s="23" t="s">
        <v>309</v>
      </c>
      <c r="C172" s="24" t="s">
        <v>302</v>
      </c>
      <c r="D172" s="23" t="s">
        <v>319</v>
      </c>
      <c r="E172" s="22" t="str">
        <f>IF(願書!P96="","",願書!P96)</f>
        <v/>
      </c>
      <c r="F172" s="22" t="str">
        <f t="shared" ca="1" si="1"/>
        <v>$E$172</v>
      </c>
      <c r="G172" s="37"/>
    </row>
    <row r="173" spans="1:7" ht="24" x14ac:dyDescent="0.4">
      <c r="A173" s="22">
        <f>IF(ISBLANK(B173),"",COUNTA(B$2:$B173))</f>
        <v>172</v>
      </c>
      <c r="B173" s="23" t="s">
        <v>311</v>
      </c>
      <c r="C173" s="24" t="s">
        <v>302</v>
      </c>
      <c r="D173" s="23" t="s">
        <v>320</v>
      </c>
      <c r="E173" s="22" t="str">
        <f>IF(願書!T96="","",願書!T96)</f>
        <v/>
      </c>
      <c r="F173" s="22" t="str">
        <f t="shared" ca="1" si="1"/>
        <v>$E$173</v>
      </c>
      <c r="G173" s="37"/>
    </row>
    <row r="174" spans="1:7" ht="24" x14ac:dyDescent="0.4">
      <c r="A174" s="22">
        <f>IF(ISBLANK(B174),"",COUNTA(B$2:$B174))</f>
        <v>173</v>
      </c>
      <c r="B174" s="23" t="s">
        <v>654</v>
      </c>
      <c r="C174" s="24" t="s">
        <v>184</v>
      </c>
      <c r="D174" s="24" t="s">
        <v>185</v>
      </c>
      <c r="E174" s="22" t="str">
        <f>IF(OR(ISBLANK(願書!P96),ISBLANK(願書!T96)),"",TEXT(DATE(願書!P96,願書!T96,1),"yyyy/mm/dd"))</f>
        <v/>
      </c>
      <c r="F174" s="22" t="str">
        <f t="shared" ca="1" si="1"/>
        <v>$E$174</v>
      </c>
      <c r="G174" s="37"/>
    </row>
    <row r="175" spans="1:7" ht="24" x14ac:dyDescent="0.4">
      <c r="A175" s="22">
        <f>IF(ISBLANK(B175),"",COUNTA(B$2:$B175))</f>
        <v>174</v>
      </c>
      <c r="B175" s="23" t="s">
        <v>300</v>
      </c>
      <c r="C175" s="24" t="s">
        <v>184</v>
      </c>
      <c r="D175" s="24" t="s">
        <v>185</v>
      </c>
      <c r="E175" s="22" t="str">
        <f>IF(願書!AA96="","",願書!AA96)</f>
        <v/>
      </c>
      <c r="F175" s="22" t="str">
        <f t="shared" ca="1" si="1"/>
        <v>$E$175</v>
      </c>
      <c r="G175" s="37"/>
    </row>
    <row r="176" spans="1:7" ht="24" x14ac:dyDescent="0.4">
      <c r="A176" s="22">
        <f>IF(ISBLANK(B176),"",COUNTA(B$2:$B176))</f>
        <v>175</v>
      </c>
      <c r="B176" s="23" t="s">
        <v>301</v>
      </c>
      <c r="C176" s="24" t="s">
        <v>302</v>
      </c>
      <c r="D176" s="23" t="s">
        <v>321</v>
      </c>
      <c r="E176" s="22" t="str">
        <f>IF(願書!AA97="","",願書!AA97)</f>
        <v/>
      </c>
      <c r="F176" s="22" t="str">
        <f t="shared" ca="1" si="1"/>
        <v>$E$176</v>
      </c>
      <c r="G176" s="37"/>
    </row>
    <row r="177" spans="1:7" ht="24" x14ac:dyDescent="0.4">
      <c r="A177" s="22">
        <f>IF(ISBLANK(B177),"",COUNTA(B$2:$B177))</f>
        <v>176</v>
      </c>
      <c r="B177" s="23" t="s">
        <v>301</v>
      </c>
      <c r="C177" s="24" t="s">
        <v>184</v>
      </c>
      <c r="D177" s="24" t="s">
        <v>185</v>
      </c>
      <c r="E177" s="22" t="str">
        <f>IF(願書!AA97="","",願書!AA97)</f>
        <v/>
      </c>
      <c r="F177" s="22" t="str">
        <f t="shared" ca="1" si="1"/>
        <v>$E$177</v>
      </c>
      <c r="G177" s="37"/>
    </row>
    <row r="178" spans="1:7" ht="36" x14ac:dyDescent="0.4">
      <c r="A178" s="22">
        <f>IF(ISBLANK(B178),"",COUNTA(B$2:$B178))</f>
        <v>177</v>
      </c>
      <c r="B178" s="23" t="s">
        <v>613</v>
      </c>
      <c r="C178" s="24" t="s">
        <v>326</v>
      </c>
      <c r="D178" s="23" t="s">
        <v>614</v>
      </c>
      <c r="E178" s="22" t="str">
        <f>IF(E179&lt;&gt;"","有","")</f>
        <v/>
      </c>
      <c r="F178" s="22" t="str">
        <f t="shared" ca="1" si="1"/>
        <v>$E$178</v>
      </c>
      <c r="G178" s="37"/>
    </row>
    <row r="179" spans="1:7" ht="36" x14ac:dyDescent="0.4">
      <c r="A179" s="22">
        <f>IF(ISBLANK(B179),"",COUNTA(B$2:$B179))</f>
        <v>178</v>
      </c>
      <c r="B179" s="23" t="s">
        <v>322</v>
      </c>
      <c r="C179" s="24" t="s">
        <v>326</v>
      </c>
      <c r="D179" s="23" t="s">
        <v>328</v>
      </c>
      <c r="E179" s="22" t="str">
        <f>IF(願書!A102="","",願書!A102)</f>
        <v/>
      </c>
      <c r="F179" s="22" t="str">
        <f t="shared" ca="1" si="1"/>
        <v>$E$179</v>
      </c>
      <c r="G179" s="23"/>
    </row>
    <row r="180" spans="1:7" ht="36" x14ac:dyDescent="0.4">
      <c r="A180" s="22">
        <f>IF(ISBLANK(B180),"",COUNTA(B$2:$B180))</f>
        <v>179</v>
      </c>
      <c r="B180" s="23" t="s">
        <v>323</v>
      </c>
      <c r="C180" s="24" t="s">
        <v>326</v>
      </c>
      <c r="D180" s="23" t="s">
        <v>327</v>
      </c>
      <c r="E180" s="22" t="str">
        <f>IF(願書!I102="","",願書!I102)</f>
        <v/>
      </c>
      <c r="F180" s="22" t="str">
        <f t="shared" ca="1" si="1"/>
        <v>$E$180</v>
      </c>
      <c r="G180" s="23"/>
    </row>
    <row r="181" spans="1:7" ht="36" x14ac:dyDescent="0.4">
      <c r="A181" s="22">
        <f>IF(ISBLANK(B181),"",COUNTA(B$2:$B181))</f>
        <v>180</v>
      </c>
      <c r="B181" s="23" t="s">
        <v>324</v>
      </c>
      <c r="C181" s="24" t="s">
        <v>326</v>
      </c>
      <c r="D181" s="23" t="s">
        <v>329</v>
      </c>
      <c r="E181" s="22" t="str">
        <f>IF(OR(ISBLANK(願書!P102),ISBLANK(願書!U102)),"",TEXT(DATE(願書!P102,願書!U102,1),"yyyy/mm/dd"))</f>
        <v/>
      </c>
      <c r="F181" s="22" t="str">
        <f t="shared" ca="1" si="1"/>
        <v>$E$181</v>
      </c>
      <c r="G181" s="23"/>
    </row>
    <row r="182" spans="1:7" ht="36" x14ac:dyDescent="0.4">
      <c r="A182" s="22">
        <f>IF(ISBLANK(B182),"",COUNTA(B$2:$B182))</f>
        <v>181</v>
      </c>
      <c r="B182" s="23" t="s">
        <v>325</v>
      </c>
      <c r="C182" s="24" t="s">
        <v>326</v>
      </c>
      <c r="D182" s="23" t="s">
        <v>330</v>
      </c>
      <c r="E182" s="22" t="str">
        <f>IF(願書!Z102="☑",IF(願書!AD102="☑","エラー","合格"),IF(願書!AD102="☑","不合格",""))</f>
        <v/>
      </c>
      <c r="F182" s="22" t="str">
        <f t="shared" ca="1" si="1"/>
        <v>$E$182</v>
      </c>
      <c r="G182" s="23"/>
    </row>
    <row r="183" spans="1:7" ht="36" x14ac:dyDescent="0.4">
      <c r="A183" s="22">
        <f>IF(ISBLANK(B183),"",COUNTA(B$2:$B183))</f>
        <v>182</v>
      </c>
      <c r="B183" s="23" t="s">
        <v>615</v>
      </c>
      <c r="C183" s="24" t="s">
        <v>326</v>
      </c>
      <c r="D183" s="23" t="s">
        <v>614</v>
      </c>
      <c r="E183" s="22" t="str">
        <f>IF(E184&lt;&gt;"","有","")</f>
        <v/>
      </c>
      <c r="F183" s="22" t="str">
        <f t="shared" ca="1" si="1"/>
        <v>$E$183</v>
      </c>
      <c r="G183" s="23"/>
    </row>
    <row r="184" spans="1:7" ht="36" x14ac:dyDescent="0.4">
      <c r="A184" s="22">
        <f>IF(ISBLANK(B184),"",COUNTA(B$2:$B184))</f>
        <v>183</v>
      </c>
      <c r="B184" s="23" t="s">
        <v>331</v>
      </c>
      <c r="C184" s="24" t="s">
        <v>326</v>
      </c>
      <c r="D184" s="23" t="s">
        <v>328</v>
      </c>
      <c r="E184" s="22" t="str">
        <f>IF(願書!A104="","",願書!A104)</f>
        <v/>
      </c>
      <c r="F184" s="22" t="str">
        <f t="shared" ca="1" si="1"/>
        <v>$E$184</v>
      </c>
      <c r="G184" s="23"/>
    </row>
    <row r="185" spans="1:7" ht="36" x14ac:dyDescent="0.4">
      <c r="A185" s="22">
        <f>IF(ISBLANK(B185),"",COUNTA(B$2:$B185))</f>
        <v>184</v>
      </c>
      <c r="B185" s="23" t="s">
        <v>332</v>
      </c>
      <c r="C185" s="24" t="s">
        <v>326</v>
      </c>
      <c r="D185" s="23" t="s">
        <v>327</v>
      </c>
      <c r="E185" s="22" t="str">
        <f>IF(願書!I104="","",願書!I104)</f>
        <v/>
      </c>
      <c r="F185" s="22" t="str">
        <f t="shared" ca="1" si="1"/>
        <v>$E$185</v>
      </c>
      <c r="G185" s="23"/>
    </row>
    <row r="186" spans="1:7" ht="36" x14ac:dyDescent="0.4">
      <c r="A186" s="22">
        <f>IF(ISBLANK(B186),"",COUNTA(B$2:$B186))</f>
        <v>185</v>
      </c>
      <c r="B186" s="23" t="s">
        <v>333</v>
      </c>
      <c r="C186" s="24" t="s">
        <v>326</v>
      </c>
      <c r="D186" s="23" t="s">
        <v>329</v>
      </c>
      <c r="E186" s="22" t="str">
        <f>IF(OR(ISBLANK(願書!P104),ISBLANK(願書!U104)),"",TEXT(DATE(願書!P104,願書!U104,1),"yyyy/mm/dd"))</f>
        <v/>
      </c>
      <c r="F186" s="22" t="str">
        <f t="shared" ca="1" si="1"/>
        <v>$E$186</v>
      </c>
      <c r="G186" s="23"/>
    </row>
    <row r="187" spans="1:7" ht="36" x14ac:dyDescent="0.4">
      <c r="A187" s="22">
        <f>IF(ISBLANK(B187),"",COUNTA(B$2:$B187))</f>
        <v>186</v>
      </c>
      <c r="B187" s="23" t="s">
        <v>334</v>
      </c>
      <c r="C187" s="24" t="s">
        <v>326</v>
      </c>
      <c r="D187" s="23" t="s">
        <v>330</v>
      </c>
      <c r="E187" s="22" t="str">
        <f>IF(願書!Z104="☑",IF(願書!AD104="☑","エラー","合格"),IF(願書!AD104="☑","不合格",""))</f>
        <v/>
      </c>
      <c r="F187" s="22" t="str">
        <f t="shared" ca="1" si="1"/>
        <v>$E$187</v>
      </c>
      <c r="G187" s="23"/>
    </row>
    <row r="188" spans="1:7" ht="24" x14ac:dyDescent="0.4">
      <c r="A188" s="22">
        <f>IF(ISBLANK(B188),"",COUNTA(B$2:$B188))</f>
        <v>187</v>
      </c>
      <c r="B188" s="23" t="s">
        <v>337</v>
      </c>
      <c r="C188" s="24" t="s">
        <v>143</v>
      </c>
      <c r="D188" s="23" t="s">
        <v>335</v>
      </c>
      <c r="E188" s="22" t="str">
        <f>IF(願書!A109="☑",IF(願書!Z109="☑","エラー","有"),IF(願書!Z109="☑","無",""))</f>
        <v/>
      </c>
      <c r="F188" s="22" t="str">
        <f t="shared" ca="1" si="1"/>
        <v>$E$188</v>
      </c>
      <c r="G188" s="37"/>
    </row>
    <row r="189" spans="1:7" ht="24" x14ac:dyDescent="0.4">
      <c r="A189" s="22">
        <f>IF(ISBLANK(B189),"",COUNTA(B$2:$B189))</f>
        <v>188</v>
      </c>
      <c r="B189" s="23" t="s">
        <v>338</v>
      </c>
      <c r="C189" s="24" t="s">
        <v>143</v>
      </c>
      <c r="D189" s="23" t="s">
        <v>336</v>
      </c>
      <c r="E189" s="22" t="str">
        <f>IF(願書!I109="","",願書!I109)</f>
        <v/>
      </c>
      <c r="F189" s="22" t="str">
        <f t="shared" ca="1" si="1"/>
        <v>$E$189</v>
      </c>
      <c r="G189" s="37"/>
    </row>
    <row r="190" spans="1:7" ht="24" x14ac:dyDescent="0.4">
      <c r="A190" s="22">
        <f>IF(ISBLANK(B190),"",COUNTA(B$2:$B190))</f>
        <v>189</v>
      </c>
      <c r="B190" s="23" t="s">
        <v>339</v>
      </c>
      <c r="C190" s="24" t="s">
        <v>187</v>
      </c>
      <c r="D190" s="24" t="s">
        <v>141</v>
      </c>
      <c r="E190" s="22" t="str">
        <f>IF(願書!A113="☑",IF(願書!I113="","",願書!I113),"")</f>
        <v/>
      </c>
      <c r="F190" s="22" t="str">
        <f t="shared" ca="1" si="1"/>
        <v>$E$190</v>
      </c>
      <c r="G190" s="37"/>
    </row>
    <row r="191" spans="1:7" x14ac:dyDescent="0.4">
      <c r="A191" s="22">
        <f>IF(ISBLANK(B191),"",COUNTA(B$2:$B191))</f>
        <v>190</v>
      </c>
      <c r="B191" s="23" t="s">
        <v>341</v>
      </c>
      <c r="C191" s="24" t="s">
        <v>344</v>
      </c>
      <c r="D191" s="23" t="s">
        <v>340</v>
      </c>
      <c r="E191" s="22" t="str">
        <f>IF((--(願書!A118="☑")+--(願書!A120="☑")+--(願書!A122="☑")+--(願書!A124="☑"))&gt;1,"エラー",
IF(願書!A118="☑","日本での進学",
IF(願書!A120="☑","日本での就職",
IF(願書!A122="☑","帰国",
IF(願書!A124="☑","その他","")))))</f>
        <v>日本での進学</v>
      </c>
      <c r="F191" s="22" t="str">
        <f t="shared" ca="1" si="1"/>
        <v>$E$191</v>
      </c>
      <c r="G191" s="37"/>
    </row>
    <row r="192" spans="1:7" ht="24" x14ac:dyDescent="0.4">
      <c r="A192" s="22">
        <f>IF(ISBLANK(B192),"",COUNTA(B$2:$B192))</f>
        <v>191</v>
      </c>
      <c r="B192" s="23" t="s">
        <v>341</v>
      </c>
      <c r="C192" s="24" t="s">
        <v>187</v>
      </c>
      <c r="D192" s="24" t="s">
        <v>141</v>
      </c>
      <c r="E192" s="22" t="str">
        <f>IF((--(願書!A118="☑")+--(願書!A120="☑")+--(願書!A122="☑")+--(願書!A124="☑"))&gt;1,"エラー",
IF(願書!A118="☑","日本での進学",
IF(願書!A120="☑","日本での就職",
IF(願書!A122="☑","帰国",
IF(願書!A124="☑","その他","")))))</f>
        <v>日本での進学</v>
      </c>
      <c r="F192" s="22" t="str">
        <f t="shared" ca="1" si="1"/>
        <v>$E$192</v>
      </c>
      <c r="G192" s="37"/>
    </row>
    <row r="193" spans="1:7" ht="24" x14ac:dyDescent="0.4">
      <c r="A193" s="22">
        <f>IF(ISBLANK(B193),"",COUNTA(B$2:$B193))</f>
        <v>192</v>
      </c>
      <c r="B193" s="23" t="s">
        <v>342</v>
      </c>
      <c r="C193" s="24" t="s">
        <v>187</v>
      </c>
      <c r="D193" s="24" t="s">
        <v>141</v>
      </c>
      <c r="E193" s="22" t="str">
        <f>IF(E191&lt;&gt;"日本での進学","",
IF((--(願書!K118="☑")+--(願書!Q118="☑")+--(願書!U118="☑")+--(願書!AA118="☑"))&gt;1,"エラー",
IF(願書!K118="☑","大学院",
IF(願書!Q118="☑","大学",
IF(願書!U118="☑","専門学校",
IF(願書!AA118="☑","その他",""))))))</f>
        <v>専門学校</v>
      </c>
      <c r="F193" s="22" t="str">
        <f t="shared" ca="1" si="1"/>
        <v>$E$193</v>
      </c>
      <c r="G193" s="37"/>
    </row>
    <row r="194" spans="1:7" ht="24" x14ac:dyDescent="0.4">
      <c r="A194" s="22">
        <f>IF(ISBLANK(B194),"",COUNTA(B$2:$B194))</f>
        <v>193</v>
      </c>
      <c r="B194" s="23" t="s">
        <v>343</v>
      </c>
      <c r="C194" s="24" t="s">
        <v>344</v>
      </c>
      <c r="D194" s="23" t="s">
        <v>345</v>
      </c>
      <c r="E194" s="22" t="str">
        <f>IF(E191&lt;&gt;"その他","",IF(願書!K124="","",願書!K124))</f>
        <v/>
      </c>
      <c r="F194" s="22" t="str">
        <f t="shared" ca="1" si="1"/>
        <v>$E$194</v>
      </c>
      <c r="G194" s="37"/>
    </row>
    <row r="195" spans="1:7" ht="24" x14ac:dyDescent="0.4">
      <c r="A195" s="22">
        <f>IF(ISBLANK(B195),"",COUNTA(B$2:$B195))</f>
        <v>194</v>
      </c>
      <c r="B195" s="23" t="s">
        <v>343</v>
      </c>
      <c r="C195" s="24" t="s">
        <v>187</v>
      </c>
      <c r="D195" s="24" t="s">
        <v>141</v>
      </c>
      <c r="E195" s="22" t="str">
        <f>IF(E191&lt;&gt;"その他","",IF(願書!K124="","",願書!K124))</f>
        <v/>
      </c>
      <c r="F195" s="22" t="str">
        <f t="shared" ref="F195" ca="1" si="6">CELL("address",E195)</f>
        <v>$E$195</v>
      </c>
      <c r="G195" s="37"/>
    </row>
    <row r="196" spans="1:7" ht="24" x14ac:dyDescent="0.4">
      <c r="A196" s="22">
        <f>IF(ISBLANK(B196),"",COUNTA(B$2:$B196))</f>
        <v>195</v>
      </c>
      <c r="B196" s="23" t="s">
        <v>346</v>
      </c>
      <c r="C196" s="24" t="s">
        <v>187</v>
      </c>
      <c r="D196" s="24" t="s">
        <v>141</v>
      </c>
      <c r="E196" s="22" t="str">
        <f>IF(願書!A129="☑",IF(願書!A131="☑","エラー","有"),IF(願書!A131="☑","無",""))</f>
        <v>有</v>
      </c>
      <c r="F196" s="22" t="str">
        <f t="shared" ca="1" si="1"/>
        <v>$E$196</v>
      </c>
      <c r="G196" s="37"/>
    </row>
    <row r="197" spans="1:7" ht="24" x14ac:dyDescent="0.4">
      <c r="A197" s="22">
        <f>IF(ISBLANK(B197),"",COUNTA(B$2:$B197))</f>
        <v>196</v>
      </c>
      <c r="B197" s="23" t="s">
        <v>347</v>
      </c>
      <c r="C197" s="24" t="s">
        <v>187</v>
      </c>
      <c r="D197" s="24" t="s">
        <v>141</v>
      </c>
      <c r="E197" s="22" t="str">
        <f>IF(AND(願書!G129="☑",E196="有"),"有","")</f>
        <v>有</v>
      </c>
      <c r="F197" s="22" t="str">
        <f t="shared" ca="1" si="1"/>
        <v>$E$197</v>
      </c>
      <c r="G197" s="37"/>
    </row>
    <row r="198" spans="1:7" ht="24" x14ac:dyDescent="0.4">
      <c r="A198" s="22">
        <f>IF(ISBLANK(B198),"",COUNTA(B$2:$B198))</f>
        <v>197</v>
      </c>
      <c r="B198" s="23" t="s">
        <v>348</v>
      </c>
      <c r="C198" s="24" t="s">
        <v>187</v>
      </c>
      <c r="D198" s="24" t="s">
        <v>141</v>
      </c>
      <c r="E198" s="22" t="str">
        <f>IF(AND(願書!K131&lt;&gt;"",E196="有"),願書!K131,"")</f>
        <v/>
      </c>
      <c r="F198" s="22" t="str">
        <f t="shared" ca="1" si="1"/>
        <v>$E$198</v>
      </c>
      <c r="G198" s="37"/>
    </row>
    <row r="199" spans="1:7" ht="24" x14ac:dyDescent="0.4">
      <c r="A199" s="22">
        <f>IF(ISBLANK(B199),"",COUNTA(B$2:$B199))</f>
        <v>198</v>
      </c>
      <c r="B199" s="23" t="s">
        <v>349</v>
      </c>
      <c r="C199" s="24" t="s">
        <v>187</v>
      </c>
      <c r="D199" s="24" t="s">
        <v>141</v>
      </c>
      <c r="E199" s="22" t="str">
        <f>IF(AND(願書!Y131&lt;&gt;"",E196="有"),願書!Y131,"")</f>
        <v/>
      </c>
      <c r="F199" s="22" t="str">
        <f t="shared" ca="1" si="1"/>
        <v>$E$199</v>
      </c>
      <c r="G199" s="37"/>
    </row>
    <row r="200" spans="1:7" ht="24" x14ac:dyDescent="0.4">
      <c r="A200" s="22">
        <f>IF(ISBLANK(B200),"",COUNTA(B$2:$B200))</f>
        <v>199</v>
      </c>
      <c r="B200" s="23" t="s">
        <v>350</v>
      </c>
      <c r="C200" s="24" t="s">
        <v>187</v>
      </c>
      <c r="D200" s="24" t="s">
        <v>141</v>
      </c>
      <c r="E200" s="22" t="str">
        <f>IF(AND(願書!K132&lt;&gt;"",E196="有"),願書!K132,"")</f>
        <v/>
      </c>
      <c r="F200" s="22" t="str">
        <f t="shared" ca="1" si="1"/>
        <v>$E$200</v>
      </c>
      <c r="G200" s="37"/>
    </row>
    <row r="201" spans="1:7" ht="24" x14ac:dyDescent="0.4">
      <c r="A201" s="22">
        <f>IF(ISBLANK(B201),"",COUNTA(B$2:$B201))</f>
        <v>200</v>
      </c>
      <c r="B201" s="23" t="s">
        <v>351</v>
      </c>
      <c r="C201" s="24" t="s">
        <v>187</v>
      </c>
      <c r="D201" s="24" t="s">
        <v>141</v>
      </c>
      <c r="E201" s="22" t="str">
        <f>IF(AND(願書!Y132&lt;&gt;"",E196="有"),願書!Y132,"")</f>
        <v/>
      </c>
      <c r="F201" s="22" t="str">
        <f t="shared" ca="1" si="1"/>
        <v>$E$201</v>
      </c>
      <c r="G201" s="37"/>
    </row>
    <row r="202" spans="1:7" x14ac:dyDescent="0.4">
      <c r="A202" s="22">
        <f>IF(ISBLANK(B202),"",COUNTA(B$2:$B202))</f>
        <v>201</v>
      </c>
      <c r="B202" s="23" t="s">
        <v>352</v>
      </c>
      <c r="C202" s="24" t="s">
        <v>127</v>
      </c>
      <c r="D202" s="24" t="s">
        <v>354</v>
      </c>
      <c r="E202" s="22" t="str">
        <f>IF(願書!A136="☑",IF(願書!I136="☑","エラー","4月"),IF(願書!I136="☑","10月",""))</f>
        <v>10月</v>
      </c>
      <c r="F202" s="22" t="str">
        <f t="shared" ca="1" si="1"/>
        <v>$E$202</v>
      </c>
      <c r="G202" s="37"/>
    </row>
    <row r="203" spans="1:7" x14ac:dyDescent="0.4">
      <c r="A203" s="22">
        <f>IF(ISBLANK(B203),"",COUNTA(B$2:$B203))</f>
        <v>202</v>
      </c>
      <c r="B203" s="23" t="s">
        <v>353</v>
      </c>
      <c r="C203" s="24" t="s">
        <v>127</v>
      </c>
      <c r="D203" s="23" t="s">
        <v>160</v>
      </c>
      <c r="E203" s="22" t="str">
        <f>IF(願書!A139="☑",IF(願書!N139="☑","エラー","1年コース"),IF(願書!N139="☑","1.5年コース",""))</f>
        <v>1.5年コース</v>
      </c>
      <c r="F203" s="22" t="str">
        <f t="shared" ca="1" si="1"/>
        <v>$E$203</v>
      </c>
      <c r="G203" s="37"/>
    </row>
    <row r="204" spans="1:7" ht="24" x14ac:dyDescent="0.4">
      <c r="A204" s="22">
        <f>IF(ISBLANK(B204),"",COUNTA(B$2:$B204))</f>
        <v>203</v>
      </c>
      <c r="B204" s="23" t="s">
        <v>151</v>
      </c>
      <c r="C204" s="24" t="s">
        <v>149</v>
      </c>
      <c r="D204" s="23" t="s">
        <v>152</v>
      </c>
      <c r="E204" s="22" t="str">
        <f>IF(AND(ISBLANK(願書!A143), ISBLANK(願書!E143), ISBLANK(願書!I143)), "",TEXT(DATEVALUE(願書!A143&amp;"/"&amp;願書!E143&amp;"/"&amp;願書!I143),"YYYY/MM/DD"))</f>
        <v>2026/09/29</v>
      </c>
      <c r="F204" s="22" t="str">
        <f t="shared" ca="1" si="1"/>
        <v>$E$204</v>
      </c>
      <c r="G204" s="37"/>
    </row>
    <row r="205" spans="1:7" ht="24" x14ac:dyDescent="0.4">
      <c r="A205" s="22">
        <f>IF(ISBLANK(B205),"",COUNTA(B$2:$B205))</f>
        <v>204</v>
      </c>
      <c r="B205" s="23" t="s">
        <v>153</v>
      </c>
      <c r="C205" s="24" t="s">
        <v>149</v>
      </c>
      <c r="D205" s="23" t="s">
        <v>154</v>
      </c>
      <c r="E205" s="22" t="str">
        <f>IF(願書!P143="","",願書!P143)</f>
        <v>関西国際空港</v>
      </c>
      <c r="F205" s="22" t="str">
        <f t="shared" ca="1" si="1"/>
        <v>$E$205</v>
      </c>
      <c r="G205" s="37"/>
    </row>
    <row r="206" spans="1:7" ht="24" x14ac:dyDescent="0.4">
      <c r="A206" s="22">
        <f>IF(ISBLANK(B206),"",COUNTA(B$2:$B206))</f>
        <v>205</v>
      </c>
      <c r="B206" s="23" t="s">
        <v>355</v>
      </c>
      <c r="C206" s="24" t="s">
        <v>187</v>
      </c>
      <c r="D206" s="24" t="s">
        <v>141</v>
      </c>
      <c r="E206" s="22" t="str">
        <f>IF(AND(ISBLANK(願書!A146), ISBLANK(願書!E146), ISBLANK(願書!H146)), "",TEXT(DATEVALUE(願書!A146&amp;"/"&amp;願書!E146&amp;"/"&amp;願書!H146),"YYYY/MM/DD"))</f>
        <v>2026/10/01</v>
      </c>
      <c r="F206" s="22" t="str">
        <f t="shared" ca="1" si="1"/>
        <v>$E$206</v>
      </c>
      <c r="G206" s="37"/>
    </row>
    <row r="207" spans="1:7" ht="24" x14ac:dyDescent="0.4">
      <c r="A207" s="22">
        <f>IF(ISBLANK(B207),"",COUNTA(B$2:$B207))</f>
        <v>206</v>
      </c>
      <c r="B207" s="23" t="s">
        <v>356</v>
      </c>
      <c r="C207" s="24" t="s">
        <v>187</v>
      </c>
      <c r="D207" s="24" t="s">
        <v>141</v>
      </c>
      <c r="E207" s="22" t="str">
        <f>IF(AND(ISBLANK(願書!R146), ISBLANK(願書!Y146), ISBLANK(願書!AC146)), "",TEXT(DATEVALUE(願書!R146&amp;"/"&amp;願書!Y146&amp;"/"&amp;願書!AC146),"YYYY/MM/DD"))</f>
        <v>2028/03/31</v>
      </c>
      <c r="F207" s="22" t="str">
        <f t="shared" ca="1" si="1"/>
        <v>$E$207</v>
      </c>
      <c r="G207" s="37"/>
    </row>
    <row r="208" spans="1:7" ht="24" x14ac:dyDescent="0.4">
      <c r="A208" s="22">
        <f>IF(ISBLANK(B208),"",COUNTA(B$2:$B208))</f>
        <v>207</v>
      </c>
      <c r="B208" s="23" t="s">
        <v>156</v>
      </c>
      <c r="C208" s="24" t="s">
        <v>149</v>
      </c>
      <c r="D208" s="23" t="s">
        <v>157</v>
      </c>
      <c r="E208" s="22" t="str">
        <f>IF(OR(G208&lt;1,G208&gt;24),"",
IF(G208&lt;12,C2&amp;"ヶ月",
IF(MOD(G208,12)=0,INT(G208/12)&amp;"年",INT(G208/12)&amp;"年"&amp;MOD(G208,12)&amp;"ヶ月")))</f>
        <v>1年5ヶ月</v>
      </c>
      <c r="F208" s="22" t="str">
        <f t="shared" ca="1" si="1"/>
        <v>$E$208</v>
      </c>
      <c r="G208" s="23">
        <f>IF(OR(E206="",E207="",E207&lt;E206),"",DATEDIF(E206,E207,"m")+IF(EDATE(E206,DATEDIF(E206,E207,"m"))&gt;E207,-1,0))</f>
        <v>17</v>
      </c>
    </row>
    <row r="209" spans="1:7" ht="24" x14ac:dyDescent="0.4">
      <c r="A209" s="22">
        <f>IF(ISBLANK(B209),"",COUNTA(B$2:$B209))</f>
        <v>208</v>
      </c>
      <c r="B209" s="23" t="s">
        <v>357</v>
      </c>
      <c r="C209" s="24" t="s">
        <v>143</v>
      </c>
      <c r="D209" s="24" t="s">
        <v>358</v>
      </c>
      <c r="E209" s="22" t="str">
        <f>IF(願書!A151="☑",IF(願書!K151="☑","エラー","有"),IF(願書!K151="☑","無",""))</f>
        <v/>
      </c>
      <c r="F209" s="22" t="str">
        <f t="shared" ca="1" si="1"/>
        <v>$E$209</v>
      </c>
      <c r="G209" s="37"/>
    </row>
    <row r="210" spans="1:7" ht="24" x14ac:dyDescent="0.4">
      <c r="A210" s="22">
        <f>IF(ISBLANK(B210),"",COUNTA(B$2:$B210))</f>
        <v>209</v>
      </c>
      <c r="B210" s="23" t="s">
        <v>359</v>
      </c>
      <c r="C210" s="24" t="s">
        <v>143</v>
      </c>
      <c r="D210" s="24" t="s">
        <v>360</v>
      </c>
      <c r="E210" s="22" t="str">
        <f>IF(願書!A155="☑",IF(願書!AC155="☑","エラー","有"),IF(願書!AC155="☑","無",""))</f>
        <v/>
      </c>
      <c r="F210" s="22" t="str">
        <f t="shared" ref="F210:F214" ca="1" si="7">CELL("address",E210)</f>
        <v>$E$210</v>
      </c>
      <c r="G210" s="37"/>
    </row>
    <row r="211" spans="1:7" ht="24" x14ac:dyDescent="0.4">
      <c r="A211" s="22">
        <f>IF(ISBLANK(B211),"",COUNTA(B$2:$B211))</f>
        <v>210</v>
      </c>
      <c r="B211" s="23" t="s">
        <v>363</v>
      </c>
      <c r="C211" s="24" t="s">
        <v>143</v>
      </c>
      <c r="D211" s="24" t="s">
        <v>361</v>
      </c>
      <c r="E211" s="22" t="str">
        <f>IF(AND(E210="有",願書!F155&lt;&gt;""),願書!F155,"")</f>
        <v/>
      </c>
      <c r="F211" s="22" t="str">
        <f t="shared" ca="1" si="7"/>
        <v>$E$211</v>
      </c>
      <c r="G211" s="37"/>
    </row>
    <row r="212" spans="1:7" ht="24" x14ac:dyDescent="0.4">
      <c r="A212" s="22">
        <f>IF(ISBLANK(B212),"",COUNTA(B$2:$B212))</f>
        <v>211</v>
      </c>
      <c r="B212" s="23" t="s">
        <v>364</v>
      </c>
      <c r="C212" s="24" t="s">
        <v>143</v>
      </c>
      <c r="D212" s="24" t="s">
        <v>362</v>
      </c>
      <c r="E212" s="22" t="str">
        <f>IF(E210&lt;&gt;"有","",IF(AND(ISBLANK(願書!Q155), ISBLANK(願書!U155), ISBLANK(願書!Z155)),"",TEXT(DATEVALUE(願書!Q155&amp;"/"&amp;願書!U155&amp;"/"&amp;願書!Z155),"yyyy/mm/dd")))</f>
        <v/>
      </c>
      <c r="F212" s="22" t="str">
        <f t="shared" ca="1" si="7"/>
        <v>$E$212</v>
      </c>
      <c r="G212" s="37"/>
    </row>
    <row r="213" spans="1:7" ht="24" x14ac:dyDescent="0.4">
      <c r="A213" s="22">
        <f>IF(ISBLANK(B213),"",COUNTA(B$2:$B213))</f>
        <v>212</v>
      </c>
      <c r="B213" s="23" t="s">
        <v>365</v>
      </c>
      <c r="C213" s="24" t="s">
        <v>187</v>
      </c>
      <c r="D213" s="24" t="s">
        <v>141</v>
      </c>
      <c r="E213" s="22" t="str">
        <f>IF(願書!A161="","",願書!A161&amp;願書!A162&amp;願書!A163&amp;願書!A164&amp;願書!A165&amp;願書!A166&amp;願書!A167&amp;願書!A168&amp;願書!A169&amp;願書!A170&amp;願書!A171)</f>
        <v/>
      </c>
      <c r="F213" s="22" t="str">
        <f t="shared" ca="1" si="7"/>
        <v>$E$213</v>
      </c>
      <c r="G213" s="37"/>
    </row>
    <row r="214" spans="1:7" ht="24" x14ac:dyDescent="0.4">
      <c r="A214" s="22">
        <f>IF(ISBLANK(B214),"",COUNTA(B$2:$B214))</f>
        <v>213</v>
      </c>
      <c r="B214" s="23" t="s">
        <v>580</v>
      </c>
      <c r="C214" s="24" t="s">
        <v>187</v>
      </c>
      <c r="D214" s="24" t="s">
        <v>141</v>
      </c>
      <c r="E214" s="22" t="str">
        <f>IF(AND(ISBLANK(願書!O183), ISBLANK(願書!U183), ISBLANK(願書!AA183)), "",TEXT(DATEVALUE(願書!O183&amp;"/"&amp;願書!U183&amp;"/"&amp;願書!AA183),"YYYY/MM/DD"))</f>
        <v/>
      </c>
      <c r="F214" s="22" t="str">
        <f t="shared" ca="1" si="7"/>
        <v>$E$214</v>
      </c>
      <c r="G214" s="37"/>
    </row>
    <row r="215" spans="1:7" x14ac:dyDescent="0.4">
      <c r="A215" s="22" t="str">
        <f>IF(ISBLANK(B215),"",COUNTA(B$2:$B215))</f>
        <v/>
      </c>
      <c r="B215" s="23"/>
      <c r="C215" s="24"/>
      <c r="D215" s="24"/>
      <c r="E215" s="22"/>
      <c r="F215" s="22"/>
      <c r="G215" s="37"/>
    </row>
    <row r="216" spans="1:7" x14ac:dyDescent="0.4">
      <c r="A216" s="22" t="str">
        <f>IF(ISBLANK(B216),"",COUNTA(B$2:$B216))</f>
        <v/>
      </c>
      <c r="B216" s="23"/>
      <c r="C216" s="24"/>
      <c r="D216" s="24"/>
      <c r="E216" s="22"/>
      <c r="F216" s="22"/>
      <c r="G216" s="37"/>
    </row>
    <row r="217" spans="1:7" x14ac:dyDescent="0.4">
      <c r="A217" s="22" t="str">
        <f>IF(ISBLANK(B217),"",COUNTA(B$2:$B217))</f>
        <v/>
      </c>
      <c r="B217" s="23"/>
      <c r="C217" s="24"/>
      <c r="D217" s="24"/>
      <c r="E217" s="22"/>
      <c r="F217" s="22"/>
      <c r="G217" s="37"/>
    </row>
    <row r="218" spans="1:7" x14ac:dyDescent="0.4">
      <c r="A218" s="22" t="str">
        <f>IF(ISBLANK(B218),"",COUNTA(B$2:$B218))</f>
        <v/>
      </c>
      <c r="B218" s="23"/>
      <c r="C218" s="24"/>
      <c r="D218" s="24"/>
      <c r="E218" s="22"/>
      <c r="F218" s="22"/>
      <c r="G218" s="37"/>
    </row>
    <row r="219" spans="1:7" x14ac:dyDescent="0.4">
      <c r="A219" s="22" t="str">
        <f>IF(ISBLANK(B219),"",COUNTA(B$2:$B219))</f>
        <v/>
      </c>
      <c r="B219" s="23"/>
      <c r="C219" s="24"/>
      <c r="D219" s="24"/>
      <c r="E219" s="22"/>
      <c r="F219" s="22"/>
      <c r="G219" s="37"/>
    </row>
    <row r="221" spans="1:7" x14ac:dyDescent="0.4">
      <c r="B221" s="25"/>
      <c r="C221" s="25"/>
    </row>
    <row r="227" spans="2:3" x14ac:dyDescent="0.4">
      <c r="B227" s="25"/>
      <c r="C227" s="25"/>
    </row>
    <row r="233" spans="2:3" x14ac:dyDescent="0.4">
      <c r="B233" s="25"/>
      <c r="C233" s="25"/>
    </row>
    <row r="239" spans="2:3" x14ac:dyDescent="0.4">
      <c r="B239" s="25"/>
      <c r="C239" s="25"/>
    </row>
    <row r="245" spans="2:3" x14ac:dyDescent="0.4">
      <c r="B245" s="25"/>
      <c r="C245" s="25"/>
    </row>
    <row r="251" spans="2:3" x14ac:dyDescent="0.4">
      <c r="B251" s="25"/>
      <c r="C251" s="25"/>
    </row>
    <row r="257" spans="2:3" x14ac:dyDescent="0.4">
      <c r="B257" s="25"/>
      <c r="C257" s="25"/>
    </row>
    <row r="263" spans="2:3" x14ac:dyDescent="0.4">
      <c r="B263" s="25"/>
      <c r="C263" s="25"/>
    </row>
    <row r="269" spans="2:3" x14ac:dyDescent="0.4">
      <c r="B269" s="25"/>
      <c r="C269" s="25"/>
    </row>
    <row r="275" spans="2:3" x14ac:dyDescent="0.4">
      <c r="B275" s="25"/>
      <c r="C275" s="25"/>
    </row>
    <row r="281" spans="2:3" x14ac:dyDescent="0.4">
      <c r="B281" s="25"/>
      <c r="C281" s="25"/>
    </row>
    <row r="287" spans="2:3" x14ac:dyDescent="0.4">
      <c r="B287" s="25"/>
      <c r="C287" s="25"/>
    </row>
    <row r="293" spans="2:3" x14ac:dyDescent="0.4">
      <c r="B293" s="25"/>
      <c r="C293" s="25"/>
    </row>
    <row r="299" spans="2:3" x14ac:dyDescent="0.4">
      <c r="B299" s="25"/>
      <c r="C299" s="25"/>
    </row>
    <row r="305" spans="2:3" x14ac:dyDescent="0.4">
      <c r="B305" s="25"/>
      <c r="C305" s="25"/>
    </row>
    <row r="311" spans="2:3" x14ac:dyDescent="0.4">
      <c r="B311" s="25"/>
      <c r="C311" s="25"/>
    </row>
    <row r="317" spans="2:3" x14ac:dyDescent="0.4">
      <c r="B317" s="25"/>
      <c r="C317" s="25"/>
    </row>
    <row r="323" spans="2:3" x14ac:dyDescent="0.4">
      <c r="B323" s="25"/>
      <c r="C323" s="25"/>
    </row>
    <row r="329" spans="2:3" x14ac:dyDescent="0.4">
      <c r="B329" s="25"/>
      <c r="C329" s="25"/>
    </row>
    <row r="335" spans="2:3" x14ac:dyDescent="0.4">
      <c r="B335" s="25"/>
      <c r="C335" s="25"/>
    </row>
    <row r="341" spans="2:3" x14ac:dyDescent="0.4">
      <c r="B341" s="25"/>
      <c r="C341" s="25"/>
    </row>
    <row r="347" spans="2:3" x14ac:dyDescent="0.4">
      <c r="B347" s="25"/>
      <c r="C347" s="25"/>
    </row>
    <row r="353" spans="2:3" x14ac:dyDescent="0.4">
      <c r="B353" s="25"/>
      <c r="C353" s="25"/>
    </row>
    <row r="359" spans="2:3" x14ac:dyDescent="0.4">
      <c r="B359" s="25"/>
      <c r="C359" s="25"/>
    </row>
    <row r="365" spans="2:3" x14ac:dyDescent="0.4">
      <c r="B365" s="25"/>
      <c r="C365" s="25"/>
    </row>
    <row r="371" spans="2:3" x14ac:dyDescent="0.4">
      <c r="B371" s="25"/>
      <c r="C371" s="25"/>
    </row>
    <row r="377" spans="2:3" x14ac:dyDescent="0.4">
      <c r="B377" s="25"/>
      <c r="C377" s="25"/>
    </row>
    <row r="383" spans="2:3" x14ac:dyDescent="0.4">
      <c r="B383" s="25"/>
      <c r="C383" s="25"/>
    </row>
    <row r="389" spans="2:3" x14ac:dyDescent="0.4">
      <c r="B389" s="25"/>
      <c r="C389" s="25"/>
    </row>
    <row r="395" spans="2:3" x14ac:dyDescent="0.4">
      <c r="B395" s="25"/>
      <c r="C395" s="25"/>
    </row>
    <row r="401" spans="2:3" x14ac:dyDescent="0.4">
      <c r="B401" s="25"/>
      <c r="C401" s="25"/>
    </row>
    <row r="407" spans="2:3" x14ac:dyDescent="0.4">
      <c r="B407" s="25"/>
      <c r="C407" s="25"/>
    </row>
    <row r="413" spans="2:3" x14ac:dyDescent="0.4">
      <c r="B413" s="25"/>
      <c r="C413" s="25"/>
    </row>
    <row r="419" spans="2:3" x14ac:dyDescent="0.4">
      <c r="B419" s="25"/>
      <c r="C419" s="25"/>
    </row>
    <row r="425" spans="2:3" x14ac:dyDescent="0.4">
      <c r="B425" s="25"/>
      <c r="C425" s="25"/>
    </row>
    <row r="431" spans="2:3" x14ac:dyDescent="0.4">
      <c r="B431" s="25"/>
      <c r="C431" s="25"/>
    </row>
    <row r="437" spans="2:3" x14ac:dyDescent="0.4">
      <c r="B437" s="25"/>
      <c r="C437" s="25"/>
    </row>
  </sheetData>
  <sheetProtection algorithmName="SHA-512" hashValue="zdG/TJ6veJaICE0Extp/0sd/Xm4sQSd+iLkYQm475dv5KPZGqiq5DdYI+Leg25CtgW8uRU8sn60SHO9IY1C6gg==" saltValue="W1rZcoAx2UPKslE4S1VsVg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F1E4-2FE7-41D6-902D-7C24B1119DFE}">
  <sheetPr codeName="Sheet3"/>
  <dimension ref="A1:L43"/>
  <sheetViews>
    <sheetView zoomScaleNormal="100" workbookViewId="0">
      <selection activeCell="A2" sqref="A2:AF3"/>
    </sheetView>
  </sheetViews>
  <sheetFormatPr defaultRowHeight="18.75" x14ac:dyDescent="0.4"/>
  <cols>
    <col min="1" max="1" width="16" customWidth="1"/>
    <col min="2" max="2" width="14.75" customWidth="1"/>
    <col min="3" max="3" width="14.5" customWidth="1"/>
    <col min="4" max="4" width="12.5" customWidth="1"/>
    <col min="6" max="6" width="10.5" customWidth="1"/>
    <col min="7" max="7" width="28.75" customWidth="1"/>
    <col min="8" max="8" width="7" customWidth="1"/>
    <col min="9" max="9" width="6.625" customWidth="1"/>
    <col min="12" max="12" width="19" customWidth="1"/>
    <col min="13" max="13" width="11.125" customWidth="1"/>
    <col min="14" max="14" width="18.125" customWidth="1"/>
  </cols>
  <sheetData>
    <row r="1" spans="1:12" x14ac:dyDescent="0.4">
      <c r="A1" t="s">
        <v>454</v>
      </c>
      <c r="B1" t="s">
        <v>455</v>
      </c>
      <c r="C1" t="s">
        <v>501</v>
      </c>
    </row>
    <row r="2" spans="1:12" x14ac:dyDescent="0.4">
      <c r="A2" s="35" t="s">
        <v>456</v>
      </c>
      <c r="B2" t="s">
        <v>496</v>
      </c>
      <c r="C2" t="s">
        <v>502</v>
      </c>
      <c r="D2" s="36" t="s">
        <v>510</v>
      </c>
      <c r="E2" s="36" t="s">
        <v>503</v>
      </c>
      <c r="F2" s="36" t="s">
        <v>509</v>
      </c>
      <c r="G2" s="35" t="s">
        <v>506</v>
      </c>
      <c r="H2" s="36" t="s">
        <v>507</v>
      </c>
      <c r="I2" s="36" t="s">
        <v>508</v>
      </c>
      <c r="J2" s="36" t="s">
        <v>511</v>
      </c>
      <c r="K2" t="s">
        <v>504</v>
      </c>
      <c r="L2" s="35" t="s">
        <v>505</v>
      </c>
    </row>
    <row r="3" spans="1:12" x14ac:dyDescent="0.4">
      <c r="A3" s="35" t="s">
        <v>457</v>
      </c>
      <c r="B3" t="s">
        <v>497</v>
      </c>
      <c r="C3" t="s">
        <v>547</v>
      </c>
      <c r="D3" s="36" t="s">
        <v>515</v>
      </c>
      <c r="E3" s="36"/>
      <c r="F3" s="36" t="s">
        <v>514</v>
      </c>
      <c r="G3" s="36" t="s">
        <v>552</v>
      </c>
      <c r="H3" s="36" t="s">
        <v>512</v>
      </c>
      <c r="I3" s="36" t="s">
        <v>513</v>
      </c>
      <c r="J3" s="36" t="s">
        <v>516</v>
      </c>
      <c r="K3" s="36" t="s">
        <v>558</v>
      </c>
    </row>
    <row r="4" spans="1:12" x14ac:dyDescent="0.4">
      <c r="A4" s="35" t="s">
        <v>458</v>
      </c>
      <c r="B4" t="s">
        <v>498</v>
      </c>
      <c r="C4" t="s">
        <v>548</v>
      </c>
      <c r="D4" s="36" t="s">
        <v>520</v>
      </c>
      <c r="E4" s="36"/>
      <c r="F4" s="36" t="s">
        <v>519</v>
      </c>
      <c r="G4" s="36" t="s">
        <v>553</v>
      </c>
      <c r="H4" s="36" t="s">
        <v>517</v>
      </c>
      <c r="I4" s="36" t="s">
        <v>518</v>
      </c>
      <c r="J4" s="36" t="s">
        <v>521</v>
      </c>
      <c r="K4" s="36" t="s">
        <v>559</v>
      </c>
    </row>
    <row r="5" spans="1:12" x14ac:dyDescent="0.4">
      <c r="A5" s="35" t="s">
        <v>459</v>
      </c>
      <c r="B5" t="s">
        <v>499</v>
      </c>
      <c r="C5" t="s">
        <v>549</v>
      </c>
      <c r="D5" s="36" t="s">
        <v>525</v>
      </c>
      <c r="E5" s="36"/>
      <c r="F5" s="36" t="s">
        <v>524</v>
      </c>
      <c r="G5" s="36" t="s">
        <v>554</v>
      </c>
      <c r="H5" s="36" t="s">
        <v>522</v>
      </c>
      <c r="I5" s="36" t="s">
        <v>523</v>
      </c>
      <c r="J5" s="36" t="s">
        <v>526</v>
      </c>
      <c r="K5" s="36" t="s">
        <v>560</v>
      </c>
    </row>
    <row r="6" spans="1:12" x14ac:dyDescent="0.4">
      <c r="A6" s="35" t="s">
        <v>460</v>
      </c>
      <c r="B6" t="s">
        <v>500</v>
      </c>
      <c r="C6" t="s">
        <v>550</v>
      </c>
      <c r="D6" s="36" t="s">
        <v>530</v>
      </c>
      <c r="E6" s="36"/>
      <c r="F6" s="36" t="s">
        <v>529</v>
      </c>
      <c r="G6" s="36" t="s">
        <v>555</v>
      </c>
      <c r="H6" s="36" t="s">
        <v>527</v>
      </c>
      <c r="I6" s="36" t="s">
        <v>528</v>
      </c>
      <c r="J6" s="36" t="s">
        <v>531</v>
      </c>
      <c r="K6" s="36" t="s">
        <v>561</v>
      </c>
    </row>
    <row r="7" spans="1:12" x14ac:dyDescent="0.4">
      <c r="A7" s="35" t="s">
        <v>461</v>
      </c>
      <c r="B7" t="s">
        <v>563</v>
      </c>
      <c r="C7" t="s">
        <v>551</v>
      </c>
      <c r="D7" s="36" t="s">
        <v>535</v>
      </c>
      <c r="E7" s="36"/>
      <c r="F7" s="36" t="s">
        <v>534</v>
      </c>
      <c r="G7" s="36" t="s">
        <v>556</v>
      </c>
      <c r="H7" s="36" t="s">
        <v>532</v>
      </c>
      <c r="I7" s="36" t="s">
        <v>533</v>
      </c>
      <c r="J7" s="36" t="s">
        <v>536</v>
      </c>
      <c r="K7" s="36" t="s">
        <v>562</v>
      </c>
    </row>
    <row r="8" spans="1:12" x14ac:dyDescent="0.4">
      <c r="A8" s="35" t="s">
        <v>462</v>
      </c>
      <c r="D8" s="36" t="s">
        <v>538</v>
      </c>
      <c r="E8" s="36"/>
      <c r="F8" s="36" t="s">
        <v>537</v>
      </c>
      <c r="G8" s="36" t="s">
        <v>557</v>
      </c>
      <c r="H8" s="36"/>
      <c r="I8" s="36"/>
      <c r="J8" s="36" t="s">
        <v>539</v>
      </c>
    </row>
    <row r="9" spans="1:12" x14ac:dyDescent="0.4">
      <c r="A9" s="35" t="s">
        <v>463</v>
      </c>
      <c r="D9" s="36"/>
      <c r="E9" s="36"/>
      <c r="F9" s="36" t="s">
        <v>540</v>
      </c>
      <c r="G9" s="36"/>
      <c r="H9" s="36"/>
      <c r="I9" s="36"/>
      <c r="J9" s="36" t="s">
        <v>541</v>
      </c>
    </row>
    <row r="10" spans="1:12" x14ac:dyDescent="0.4">
      <c r="A10" s="35" t="s">
        <v>464</v>
      </c>
      <c r="D10" s="36"/>
      <c r="E10" s="36"/>
      <c r="F10" s="36" t="s">
        <v>542</v>
      </c>
      <c r="G10" s="36"/>
      <c r="H10" s="36"/>
      <c r="I10" s="36"/>
      <c r="J10" s="36" t="s">
        <v>543</v>
      </c>
    </row>
    <row r="11" spans="1:12" x14ac:dyDescent="0.4">
      <c r="A11" s="35" t="s">
        <v>465</v>
      </c>
      <c r="D11" s="36"/>
      <c r="E11" s="36"/>
      <c r="F11" s="36" t="s">
        <v>544</v>
      </c>
      <c r="G11" s="36"/>
      <c r="H11" s="36"/>
      <c r="I11" s="36"/>
      <c r="J11" s="36" t="s">
        <v>545</v>
      </c>
    </row>
    <row r="12" spans="1:12" x14ac:dyDescent="0.4">
      <c r="A12" s="35" t="s">
        <v>466</v>
      </c>
      <c r="D12" s="36"/>
      <c r="E12" s="36"/>
      <c r="F12" s="36"/>
      <c r="G12" s="36"/>
      <c r="H12" s="36"/>
      <c r="I12" s="36"/>
      <c r="J12" s="36" t="s">
        <v>546</v>
      </c>
    </row>
    <row r="13" spans="1:12" x14ac:dyDescent="0.4">
      <c r="A13" s="35" t="s">
        <v>467</v>
      </c>
    </row>
    <row r="14" spans="1:12" x14ac:dyDescent="0.4">
      <c r="A14" s="35" t="s">
        <v>468</v>
      </c>
    </row>
    <row r="15" spans="1:12" x14ac:dyDescent="0.4">
      <c r="A15" s="35" t="s">
        <v>469</v>
      </c>
    </row>
    <row r="16" spans="1:12" x14ac:dyDescent="0.4">
      <c r="A16" s="35" t="s">
        <v>470</v>
      </c>
    </row>
    <row r="17" spans="1:1" x14ac:dyDescent="0.4">
      <c r="A17" s="35" t="s">
        <v>471</v>
      </c>
    </row>
    <row r="18" spans="1:1" x14ac:dyDescent="0.4">
      <c r="A18" s="35" t="s">
        <v>472</v>
      </c>
    </row>
    <row r="19" spans="1:1" x14ac:dyDescent="0.4">
      <c r="A19" s="35" t="s">
        <v>473</v>
      </c>
    </row>
    <row r="20" spans="1:1" x14ac:dyDescent="0.4">
      <c r="A20" s="35" t="s">
        <v>474</v>
      </c>
    </row>
    <row r="21" spans="1:1" x14ac:dyDescent="0.4">
      <c r="A21" s="35" t="s">
        <v>475</v>
      </c>
    </row>
    <row r="22" spans="1:1" x14ac:dyDescent="0.4">
      <c r="A22" s="35" t="s">
        <v>476</v>
      </c>
    </row>
    <row r="23" spans="1:1" x14ac:dyDescent="0.4">
      <c r="A23" s="35" t="s">
        <v>477</v>
      </c>
    </row>
    <row r="24" spans="1:1" x14ac:dyDescent="0.4">
      <c r="A24" s="35" t="s">
        <v>478</v>
      </c>
    </row>
    <row r="25" spans="1:1" x14ac:dyDescent="0.4">
      <c r="A25" s="35" t="s">
        <v>479</v>
      </c>
    </row>
    <row r="26" spans="1:1" x14ac:dyDescent="0.4">
      <c r="A26" s="35" t="s">
        <v>480</v>
      </c>
    </row>
    <row r="27" spans="1:1" x14ac:dyDescent="0.4">
      <c r="A27" s="35" t="s">
        <v>481</v>
      </c>
    </row>
    <row r="28" spans="1:1" x14ac:dyDescent="0.4">
      <c r="A28" s="35" t="s">
        <v>482</v>
      </c>
    </row>
    <row r="29" spans="1:1" x14ac:dyDescent="0.4">
      <c r="A29" s="35" t="s">
        <v>483</v>
      </c>
    </row>
    <row r="30" spans="1:1" x14ac:dyDescent="0.4">
      <c r="A30" s="35" t="s">
        <v>484</v>
      </c>
    </row>
    <row r="31" spans="1:1" x14ac:dyDescent="0.4">
      <c r="A31" s="35" t="s">
        <v>485</v>
      </c>
    </row>
    <row r="32" spans="1:1" x14ac:dyDescent="0.4">
      <c r="A32" s="35" t="s">
        <v>486</v>
      </c>
    </row>
    <row r="33" spans="1:1" x14ac:dyDescent="0.4">
      <c r="A33" s="35" t="s">
        <v>487</v>
      </c>
    </row>
    <row r="34" spans="1:1" x14ac:dyDescent="0.4">
      <c r="A34" s="35" t="s">
        <v>488</v>
      </c>
    </row>
    <row r="35" spans="1:1" x14ac:dyDescent="0.4">
      <c r="A35" s="35" t="s">
        <v>489</v>
      </c>
    </row>
    <row r="36" spans="1:1" ht="37.5" x14ac:dyDescent="0.4">
      <c r="A36" s="35" t="s">
        <v>490</v>
      </c>
    </row>
    <row r="37" spans="1:1" x14ac:dyDescent="0.4">
      <c r="A37" s="35" t="s">
        <v>491</v>
      </c>
    </row>
    <row r="38" spans="1:1" x14ac:dyDescent="0.4">
      <c r="A38" s="35" t="s">
        <v>492</v>
      </c>
    </row>
    <row r="39" spans="1:1" x14ac:dyDescent="0.4">
      <c r="A39" s="35" t="s">
        <v>493</v>
      </c>
    </row>
    <row r="40" spans="1:1" x14ac:dyDescent="0.4">
      <c r="A40" s="35" t="s">
        <v>494</v>
      </c>
    </row>
    <row r="41" spans="1:1" x14ac:dyDescent="0.4">
      <c r="A41" s="35" t="s">
        <v>495</v>
      </c>
    </row>
    <row r="42" spans="1:1" x14ac:dyDescent="0.4">
      <c r="A42" s="35" t="s">
        <v>564</v>
      </c>
    </row>
    <row r="43" spans="1:1" x14ac:dyDescent="0.4">
      <c r="A43" s="35" t="s">
        <v>565</v>
      </c>
    </row>
  </sheetData>
  <sheetProtection algorithmName="SHA-512" hashValue="3aVDKGk//y9CvhDjTjIpFd3cHJUUoXyrVnNIk1RZUiI82Clk6zAFg6Xsk423xBt/e7r+fM5UWVoB+U8b7K1VEQ==" saltValue="KJ7yTkIaVj3YWqGsrGiMv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願書</vt:lpstr>
      <vt:lpstr>データ</vt:lpstr>
      <vt:lpstr>プルダウンデータ</vt:lpstr>
      <vt:lpstr>願書!_Hlk29548242</vt:lpstr>
      <vt:lpstr>願書!_Hlk29548521</vt:lpstr>
      <vt:lpstr>願書!_Hlk29556829</vt:lpstr>
      <vt:lpstr>BJTビジネス日本語能力テスト</vt:lpstr>
      <vt:lpstr>EJU</vt:lpstr>
      <vt:lpstr>J.TEST</vt:lpstr>
      <vt:lpstr>J_cert</vt:lpstr>
      <vt:lpstr>JLCT</vt:lpstr>
      <vt:lpstr>JLPT</vt:lpstr>
      <vt:lpstr>NAT_TEST</vt:lpstr>
      <vt:lpstr>願書!Print_Area</vt:lpstr>
      <vt:lpstr>STBJ</vt:lpstr>
      <vt:lpstr>TOPJ</vt:lpstr>
      <vt:lpstr>介護福祉士国家試験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hayama17</dc:creator>
  <cp:lastModifiedBy>hayama17</cp:lastModifiedBy>
  <cp:lastPrinted>2026-01-14T04:24:09Z</cp:lastPrinted>
  <dcterms:created xsi:type="dcterms:W3CDTF">2025-08-19T06:40:13Z</dcterms:created>
  <dcterms:modified xsi:type="dcterms:W3CDTF">2026-01-14T04:32:28Z</dcterms:modified>
</cp:coreProperties>
</file>