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kamotosht\Documents\昴\SBR_WEB-6744 ★★【1Middle】【奈良介護福祉中央学院＆HAYAMA】入学願書アップロード（2月上旬から利用したい）\HAYAMA願書入力済\"/>
    </mc:Choice>
  </mc:AlternateContent>
  <xr:revisionPtr revIDLastSave="0" documentId="13_ncr:1_{20772E6A-6F16-441E-A5C5-A59CE11525A7}" xr6:coauthVersionLast="47" xr6:coauthVersionMax="47" xr10:uidLastSave="{00000000-0000-0000-0000-000000000000}"/>
  <bookViews>
    <workbookView xWindow="-120" yWindow="-120" windowWidth="29040" windowHeight="15720" tabRatio="603" xr2:uid="{A40A1759-4CE9-46A8-88B8-0FD0D958D4E0}"/>
  </bookViews>
  <sheets>
    <sheet name="願書" sheetId="1" r:id="rId1"/>
    <sheet name="データ" sheetId="2" state="hidden" r:id="rId2"/>
    <sheet name="プルダウンデータ" sheetId="3" state="hidden" r:id="rId3"/>
  </sheets>
  <definedNames>
    <definedName name="_Hlk29548242" localSheetId="0">願書!$A$30</definedName>
    <definedName name="_Hlk29548521" localSheetId="0">願書!$A$49</definedName>
    <definedName name="_Hlk29556829" localSheetId="0">願書!$A$152</definedName>
    <definedName name="BJTビジネス日本語能力テスト">プルダウンデータ!$G$3:$G$8</definedName>
    <definedName name="EJU">プルダウンデータ!$E$3</definedName>
    <definedName name="J.TEST">プルダウンデータ!$F$3:$F$11</definedName>
    <definedName name="J_cert">プルダウンデータ!$D$3:$D$8</definedName>
    <definedName name="JLCT">プルダウンデータ!$H$3:$H$7</definedName>
    <definedName name="JLPT">プルダウンデータ!$C$3:$C$7</definedName>
    <definedName name="NAT_TEST">プルダウンデータ!$K$3:$K$7</definedName>
    <definedName name="_xlnm.Print_Area" localSheetId="0">願書!$A$2:$AF$198</definedName>
    <definedName name="STBJ">プルダウンデータ!$I$3:$I$7</definedName>
    <definedName name="TOPJ">プルダウンデータ!$J$3:$J$12</definedName>
    <definedName name="介護福祉士国家試験">プルダウンデータ!$L$3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2" l="1"/>
  <c r="A174" i="2"/>
  <c r="E272" i="2"/>
  <c r="E271" i="2"/>
  <c r="E269" i="2" l="1"/>
  <c r="E268" i="2"/>
  <c r="E267" i="2"/>
  <c r="E266" i="2"/>
  <c r="E265" i="2" s="1"/>
  <c r="E264" i="2"/>
  <c r="E263" i="2"/>
  <c r="E262" i="2"/>
  <c r="E261" i="2"/>
  <c r="E260" i="2" s="1"/>
  <c r="E259" i="2"/>
  <c r="E258" i="2"/>
  <c r="E257" i="2"/>
  <c r="E256" i="2"/>
  <c r="A255" i="2"/>
  <c r="E255" i="2"/>
  <c r="F255" i="2"/>
  <c r="A256" i="2"/>
  <c r="F256" i="2"/>
  <c r="A257" i="2"/>
  <c r="F257" i="2"/>
  <c r="A258" i="2"/>
  <c r="F258" i="2"/>
  <c r="A259" i="2"/>
  <c r="F259" i="2"/>
  <c r="A260" i="2"/>
  <c r="F260" i="2"/>
  <c r="A261" i="2"/>
  <c r="F261" i="2"/>
  <c r="A262" i="2"/>
  <c r="F262" i="2"/>
  <c r="A263" i="2"/>
  <c r="F263" i="2"/>
  <c r="A264" i="2"/>
  <c r="F264" i="2"/>
  <c r="A265" i="2"/>
  <c r="F265" i="2"/>
  <c r="A266" i="2"/>
  <c r="F266" i="2"/>
  <c r="A267" i="2"/>
  <c r="F267" i="2"/>
  <c r="A268" i="2"/>
  <c r="F268" i="2"/>
  <c r="A269" i="2"/>
  <c r="F269" i="2"/>
  <c r="E244" i="2"/>
  <c r="E243" i="2"/>
  <c r="E242" i="2"/>
  <c r="E241" i="2"/>
  <c r="E240" i="2"/>
  <c r="E239" i="2"/>
  <c r="A239" i="2"/>
  <c r="F239" i="2"/>
  <c r="A240" i="2"/>
  <c r="F240" i="2"/>
  <c r="A241" i="2"/>
  <c r="F241" i="2"/>
  <c r="A242" i="2"/>
  <c r="F242" i="2"/>
  <c r="A243" i="2"/>
  <c r="F243" i="2"/>
  <c r="A244" i="2"/>
  <c r="F244" i="2"/>
  <c r="E238" i="2"/>
  <c r="E237" i="2"/>
  <c r="E236" i="2"/>
  <c r="E235" i="2"/>
  <c r="E234" i="2"/>
  <c r="E233" i="2"/>
  <c r="A233" i="2"/>
  <c r="F233" i="2"/>
  <c r="A234" i="2"/>
  <c r="F234" i="2"/>
  <c r="A235" i="2"/>
  <c r="F235" i="2"/>
  <c r="A236" i="2"/>
  <c r="F236" i="2"/>
  <c r="A237" i="2"/>
  <c r="F237" i="2"/>
  <c r="A238" i="2"/>
  <c r="F238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A221" i="2"/>
  <c r="F221" i="2"/>
  <c r="A222" i="2"/>
  <c r="F222" i="2"/>
  <c r="A223" i="2"/>
  <c r="F223" i="2"/>
  <c r="A224" i="2"/>
  <c r="F224" i="2"/>
  <c r="A225" i="2"/>
  <c r="F225" i="2"/>
  <c r="A226" i="2"/>
  <c r="F226" i="2"/>
  <c r="A227" i="2"/>
  <c r="F227" i="2"/>
  <c r="A228" i="2"/>
  <c r="F228" i="2"/>
  <c r="A229" i="2"/>
  <c r="F229" i="2"/>
  <c r="A230" i="2"/>
  <c r="F230" i="2"/>
  <c r="A231" i="2"/>
  <c r="F231" i="2"/>
  <c r="A232" i="2"/>
  <c r="F232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A73" i="2"/>
  <c r="F73" i="2"/>
  <c r="A74" i="2"/>
  <c r="F74" i="2"/>
  <c r="A75" i="2"/>
  <c r="F75" i="2"/>
  <c r="A76" i="2"/>
  <c r="F76" i="2"/>
  <c r="A77" i="2"/>
  <c r="F77" i="2"/>
  <c r="A78" i="2"/>
  <c r="F78" i="2"/>
  <c r="A79" i="2"/>
  <c r="F79" i="2"/>
  <c r="A80" i="2"/>
  <c r="F80" i="2"/>
  <c r="A81" i="2"/>
  <c r="F81" i="2"/>
  <c r="A82" i="2"/>
  <c r="F82" i="2"/>
  <c r="A83" i="2"/>
  <c r="F83" i="2"/>
  <c r="A84" i="2"/>
  <c r="F84" i="2"/>
  <c r="A85" i="2"/>
  <c r="F85" i="2"/>
  <c r="A86" i="2"/>
  <c r="F86" i="2"/>
  <c r="A87" i="2"/>
  <c r="F87" i="2"/>
  <c r="A88" i="2"/>
  <c r="F88" i="2"/>
  <c r="A89" i="2"/>
  <c r="F89" i="2"/>
  <c r="A90" i="2"/>
  <c r="F90" i="2"/>
  <c r="A91" i="2"/>
  <c r="F91" i="2"/>
  <c r="A92" i="2"/>
  <c r="F92" i="2"/>
  <c r="A93" i="2"/>
  <c r="F93" i="2"/>
  <c r="A94" i="2"/>
  <c r="F94" i="2"/>
  <c r="A95" i="2"/>
  <c r="F95" i="2"/>
  <c r="A96" i="2"/>
  <c r="F96" i="2"/>
  <c r="A97" i="2"/>
  <c r="F97" i="2"/>
  <c r="A98" i="2"/>
  <c r="F98" i="2"/>
  <c r="A99" i="2"/>
  <c r="F99" i="2"/>
  <c r="A100" i="2"/>
  <c r="F100" i="2"/>
  <c r="A101" i="2"/>
  <c r="F101" i="2"/>
  <c r="A102" i="2"/>
  <c r="F102" i="2"/>
  <c r="A103" i="2"/>
  <c r="F103" i="2"/>
  <c r="A104" i="2"/>
  <c r="F104" i="2"/>
  <c r="A105" i="2"/>
  <c r="F105" i="2"/>
  <c r="A106" i="2"/>
  <c r="F106" i="2"/>
  <c r="A107" i="2"/>
  <c r="F107" i="2"/>
  <c r="A108" i="2"/>
  <c r="F108" i="2"/>
  <c r="A109" i="2"/>
  <c r="F109" i="2"/>
  <c r="A110" i="2"/>
  <c r="F110" i="2"/>
  <c r="A111" i="2"/>
  <c r="F111" i="2"/>
  <c r="A112" i="2"/>
  <c r="F112" i="2"/>
  <c r="A113" i="2"/>
  <c r="F113" i="2"/>
  <c r="A114" i="2"/>
  <c r="F114" i="2"/>
  <c r="E284" i="2"/>
  <c r="E295" i="2"/>
  <c r="E41" i="2"/>
  <c r="E44" i="2"/>
  <c r="E43" i="2"/>
  <c r="E42" i="2"/>
  <c r="E17" i="2"/>
  <c r="E20" i="2"/>
  <c r="E68" i="2"/>
  <c r="E61" i="2"/>
  <c r="E54" i="2"/>
  <c r="E47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47" i="2"/>
  <c r="E69" i="2"/>
  <c r="E62" i="2"/>
  <c r="E67" i="2"/>
  <c r="E55" i="2"/>
  <c r="E60" i="2"/>
  <c r="E53" i="2"/>
  <c r="E48" i="2"/>
  <c r="E207" i="2" l="1"/>
  <c r="E202" i="2"/>
  <c r="E200" i="2"/>
  <c r="E197" i="2"/>
  <c r="E195" i="2"/>
  <c r="E193" i="2"/>
  <c r="E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E253" i="2" l="1"/>
  <c r="E248" i="2"/>
  <c r="E204" i="2"/>
  <c r="E189" i="2"/>
  <c r="E188" i="2"/>
  <c r="E184" i="2"/>
  <c r="E179" i="2"/>
  <c r="E183" i="2"/>
  <c r="E178" i="2"/>
  <c r="E171" i="2"/>
  <c r="E172" i="2"/>
  <c r="E166" i="2"/>
  <c r="E165" i="2"/>
  <c r="E160" i="2"/>
  <c r="E159" i="2"/>
  <c r="E154" i="2"/>
  <c r="E153" i="2"/>
  <c r="E148" i="2"/>
  <c r="E147" i="2"/>
  <c r="E217" i="2"/>
  <c r="E214" i="2"/>
  <c r="E199" i="2"/>
  <c r="E220" i="2"/>
  <c r="E219" i="2"/>
  <c r="E208" i="2" s="1"/>
  <c r="E210" i="2"/>
  <c r="E209" i="2"/>
  <c r="E206" i="2"/>
  <c r="F191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E190" i="2"/>
  <c r="A191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E192" i="2" l="1"/>
  <c r="E173" i="2"/>
  <c r="E167" i="2"/>
  <c r="E161" i="2"/>
  <c r="E155" i="2"/>
  <c r="E149" i="2"/>
  <c r="E126" i="2"/>
  <c r="F149" i="2"/>
  <c r="F155" i="2"/>
  <c r="F161" i="2"/>
  <c r="F167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E296" i="2" l="1"/>
  <c r="F250" i="2" l="1"/>
  <c r="A250" i="2"/>
  <c r="A245" i="2"/>
  <c r="F245" i="2"/>
  <c r="F296" i="2" l="1"/>
  <c r="A297" i="2"/>
  <c r="A298" i="2"/>
  <c r="A299" i="2"/>
  <c r="A300" i="2"/>
  <c r="A301" i="2"/>
  <c r="A296" i="2"/>
  <c r="E288" i="2"/>
  <c r="E287" i="2"/>
  <c r="E292" i="2"/>
  <c r="E291" i="2"/>
  <c r="E278" i="2"/>
  <c r="E289" i="2"/>
  <c r="E286" i="2"/>
  <c r="E117" i="2"/>
  <c r="E285" i="2"/>
  <c r="E270" i="2"/>
  <c r="E274" i="2"/>
  <c r="E273" i="2"/>
  <c r="E9" i="2"/>
  <c r="A277" i="2"/>
  <c r="F277" i="2"/>
  <c r="F275" i="2"/>
  <c r="F276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74" i="2"/>
  <c r="A274" i="2"/>
  <c r="E254" i="2"/>
  <c r="E252" i="2"/>
  <c r="E251" i="2"/>
  <c r="E250" i="2" s="1"/>
  <c r="E249" i="2"/>
  <c r="E140" i="2"/>
  <c r="E247" i="2"/>
  <c r="E246" i="2"/>
  <c r="E245" i="2" s="1"/>
  <c r="E218" i="2"/>
  <c r="E216" i="2"/>
  <c r="E203" i="2" s="1"/>
  <c r="E215" i="2"/>
  <c r="E201" i="2" s="1"/>
  <c r="E213" i="2"/>
  <c r="E198" i="2" s="1"/>
  <c r="E212" i="2"/>
  <c r="E196" i="2" s="1"/>
  <c r="E211" i="2"/>
  <c r="E194" i="2" s="1"/>
  <c r="E205" i="2"/>
  <c r="E187" i="2"/>
  <c r="E186" i="2"/>
  <c r="E185" i="2"/>
  <c r="E182" i="2"/>
  <c r="E181" i="2"/>
  <c r="E180" i="2"/>
  <c r="E177" i="2"/>
  <c r="E176" i="2"/>
  <c r="E175" i="2"/>
  <c r="E170" i="2"/>
  <c r="E169" i="2"/>
  <c r="E168" i="2"/>
  <c r="E164" i="2"/>
  <c r="E163" i="2"/>
  <c r="E162" i="2"/>
  <c r="E158" i="2"/>
  <c r="E157" i="2"/>
  <c r="E156" i="2"/>
  <c r="E152" i="2"/>
  <c r="E151" i="2"/>
  <c r="E150" i="2"/>
  <c r="E146" i="2"/>
  <c r="E145" i="2"/>
  <c r="E144" i="2"/>
  <c r="E143" i="2"/>
  <c r="E142" i="2"/>
  <c r="E141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2" i="2"/>
  <c r="E119" i="2"/>
  <c r="E121" i="2"/>
  <c r="E120" i="2"/>
  <c r="E118" i="2"/>
  <c r="E116" i="2"/>
  <c r="E115" i="2"/>
  <c r="E72" i="2"/>
  <c r="E71" i="2"/>
  <c r="E70" i="2"/>
  <c r="E65" i="2"/>
  <c r="E58" i="2"/>
  <c r="E51" i="2"/>
  <c r="E66" i="2"/>
  <c r="E64" i="2"/>
  <c r="E63" i="2"/>
  <c r="E59" i="2"/>
  <c r="E57" i="2"/>
  <c r="E56" i="2"/>
  <c r="E52" i="2"/>
  <c r="E50" i="2"/>
  <c r="E49" i="2"/>
  <c r="E46" i="2"/>
  <c r="E36" i="2"/>
  <c r="E45" i="2"/>
  <c r="E40" i="2"/>
  <c r="E39" i="2"/>
  <c r="E38" i="2"/>
  <c r="E37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8" i="2"/>
  <c r="E22" i="2"/>
  <c r="E21" i="2"/>
  <c r="E19" i="2"/>
  <c r="E5" i="2"/>
  <c r="E13" i="2"/>
  <c r="E8" i="2"/>
  <c r="E16" i="2"/>
  <c r="E15" i="2"/>
  <c r="E14" i="2"/>
  <c r="E12" i="2"/>
  <c r="E11" i="2"/>
  <c r="E10" i="2"/>
  <c r="E7" i="2"/>
  <c r="E6" i="2"/>
  <c r="E4" i="2"/>
  <c r="E2" i="2"/>
  <c r="E3" i="2"/>
  <c r="E174" i="2" l="1"/>
  <c r="E293" i="2"/>
  <c r="E294" i="2"/>
  <c r="E283" i="2"/>
  <c r="E281" i="2"/>
  <c r="E282" i="2"/>
  <c r="E280" i="2"/>
  <c r="E279" i="2"/>
  <c r="E277" i="2"/>
  <c r="E276" i="2"/>
  <c r="E275" i="2"/>
  <c r="G290" i="2"/>
  <c r="E290" i="2" s="1"/>
  <c r="A291" i="2"/>
  <c r="A292" i="2"/>
  <c r="A293" i="2"/>
  <c r="A294" i="2"/>
  <c r="A295" i="2"/>
  <c r="A284" i="2"/>
  <c r="A285" i="2"/>
  <c r="A286" i="2"/>
  <c r="A287" i="2"/>
  <c r="A288" i="2"/>
  <c r="A289" i="2"/>
  <c r="A290" i="2"/>
  <c r="F270" i="2"/>
  <c r="F271" i="2"/>
  <c r="F272" i="2"/>
  <c r="F273" i="2"/>
  <c r="A270" i="2"/>
  <c r="A271" i="2"/>
  <c r="A272" i="2"/>
  <c r="A273" i="2"/>
  <c r="A275" i="2"/>
  <c r="A276" i="2"/>
  <c r="A278" i="2"/>
  <c r="A279" i="2"/>
  <c r="A280" i="2"/>
  <c r="A281" i="2"/>
  <c r="A282" i="2"/>
  <c r="A283" i="2"/>
  <c r="F190" i="2"/>
  <c r="F246" i="2"/>
  <c r="F247" i="2"/>
  <c r="F248" i="2"/>
  <c r="F249" i="2"/>
  <c r="F251" i="2"/>
  <c r="F252" i="2"/>
  <c r="F253" i="2"/>
  <c r="F254" i="2"/>
  <c r="A246" i="2"/>
  <c r="A247" i="2"/>
  <c r="A248" i="2"/>
  <c r="A249" i="2"/>
  <c r="A251" i="2"/>
  <c r="A252" i="2"/>
  <c r="A253" i="2"/>
  <c r="A25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F143" i="2"/>
  <c r="F144" i="2"/>
  <c r="F145" i="2"/>
  <c r="F146" i="2"/>
  <c r="F147" i="2"/>
  <c r="F148" i="2"/>
  <c r="F150" i="2"/>
  <c r="F151" i="2"/>
  <c r="F152" i="2"/>
  <c r="F153" i="2"/>
  <c r="F154" i="2"/>
  <c r="F156" i="2"/>
  <c r="F157" i="2"/>
  <c r="F158" i="2"/>
  <c r="F159" i="2"/>
  <c r="F160" i="2"/>
  <c r="F162" i="2"/>
  <c r="F163" i="2"/>
  <c r="F164" i="2"/>
  <c r="F165" i="2"/>
  <c r="F166" i="2"/>
  <c r="F168" i="2"/>
  <c r="F169" i="2"/>
  <c r="F170" i="2"/>
  <c r="F171" i="2"/>
  <c r="F172" i="2"/>
  <c r="F173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A143" i="2"/>
  <c r="A144" i="2"/>
  <c r="A145" i="2"/>
  <c r="A146" i="2"/>
  <c r="A147" i="2"/>
  <c r="A148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15" i="2"/>
  <c r="A116" i="2"/>
  <c r="A117" i="2"/>
  <c r="A118" i="2"/>
  <c r="A119" i="2"/>
  <c r="A120" i="2"/>
  <c r="A121" i="2"/>
  <c r="F48" i="2"/>
  <c r="F49" i="2"/>
  <c r="F50" i="2"/>
  <c r="F51" i="2"/>
  <c r="F52" i="2"/>
  <c r="F53" i="2"/>
  <c r="F71" i="2"/>
  <c r="F72" i="2"/>
  <c r="F115" i="2"/>
  <c r="F116" i="2"/>
  <c r="F117" i="2"/>
  <c r="F118" i="2"/>
  <c r="F119" i="2"/>
  <c r="F120" i="2"/>
  <c r="F121" i="2"/>
  <c r="A48" i="2"/>
  <c r="A49" i="2"/>
  <c r="A50" i="2"/>
  <c r="A51" i="2"/>
  <c r="A52" i="2"/>
  <c r="A53" i="2"/>
  <c r="A70" i="2"/>
  <c r="A71" i="2"/>
  <c r="A72" i="2"/>
  <c r="A38" i="2"/>
  <c r="A39" i="2"/>
  <c r="A40" i="2"/>
  <c r="F40" i="2"/>
  <c r="F39" i="2"/>
  <c r="F38" i="2"/>
  <c r="A26" i="2"/>
  <c r="A27" i="2"/>
  <c r="A28" i="2"/>
  <c r="A29" i="2"/>
  <c r="A30" i="2"/>
  <c r="A31" i="2"/>
  <c r="A32" i="2"/>
  <c r="A33" i="2"/>
  <c r="A34" i="2"/>
  <c r="A35" i="2"/>
  <c r="A36" i="2"/>
  <c r="A37" i="2"/>
  <c r="F26" i="2"/>
  <c r="F27" i="2"/>
  <c r="F28" i="2"/>
  <c r="F29" i="2"/>
  <c r="F30" i="2"/>
  <c r="F31" i="2"/>
  <c r="F32" i="2"/>
  <c r="F33" i="2"/>
  <c r="F34" i="2"/>
  <c r="F35" i="2"/>
  <c r="F36" i="2"/>
  <c r="F37" i="2"/>
  <c r="A45" i="2"/>
  <c r="A46" i="2"/>
  <c r="F43" i="2"/>
  <c r="F44" i="2"/>
  <c r="F45" i="2"/>
  <c r="F46" i="2"/>
  <c r="A43" i="2"/>
  <c r="A44" i="2"/>
  <c r="F21" i="2"/>
  <c r="F22" i="2"/>
  <c r="F23" i="2"/>
  <c r="F24" i="2"/>
  <c r="F25" i="2"/>
  <c r="A24" i="2"/>
  <c r="A25" i="2"/>
  <c r="A19" i="2" l="1"/>
  <c r="A20" i="2"/>
  <c r="A21" i="2"/>
  <c r="A22" i="2"/>
  <c r="A23" i="2"/>
  <c r="F19" i="2"/>
  <c r="F20" i="2"/>
  <c r="A18" i="2"/>
  <c r="F17" i="2"/>
  <c r="F18" i="2"/>
  <c r="A17" i="2"/>
  <c r="F16" i="2"/>
  <c r="A16" i="2"/>
  <c r="A14" i="2"/>
  <c r="A15" i="2"/>
  <c r="A9" i="2"/>
  <c r="A10" i="2"/>
  <c r="A11" i="2"/>
  <c r="A12" i="2"/>
  <c r="F9" i="2"/>
  <c r="A7" i="2"/>
  <c r="A8" i="2"/>
  <c r="A5" i="2"/>
  <c r="A6" i="2"/>
  <c r="A4" i="2"/>
  <c r="F4" i="2"/>
  <c r="F3" i="2"/>
  <c r="A3" i="2"/>
  <c r="A13" i="2"/>
  <c r="A41" i="2"/>
  <c r="A42" i="2"/>
  <c r="A2" i="2"/>
  <c r="F42" i="2"/>
  <c r="F41" i="2"/>
  <c r="F14" i="2"/>
  <c r="F15" i="2"/>
  <c r="F13" i="2"/>
  <c r="F12" i="2"/>
  <c r="F11" i="2"/>
  <c r="F10" i="2"/>
  <c r="F7" i="2"/>
  <c r="F5" i="2"/>
  <c r="F8" i="2"/>
  <c r="F6" i="2"/>
  <c r="F2" i="2"/>
</calcChain>
</file>

<file path=xl/sharedStrings.xml><?xml version="1.0" encoding="utf-8"?>
<sst xmlns="http://schemas.openxmlformats.org/spreadsheetml/2006/main" count="1475" uniqueCount="766">
  <si>
    <t>入学願書</t>
    <phoneticPr fontId="3"/>
  </si>
  <si>
    <t xml:space="preserve"> Application Form</t>
    <phoneticPr fontId="3"/>
  </si>
  <si>
    <t xml:space="preserve"> 申請者情報　Student’s Personal Details</t>
    <phoneticPr fontId="3"/>
  </si>
  <si>
    <r>
      <t xml:space="preserve"> 1 </t>
    </r>
    <r>
      <rPr>
        <sz val="18"/>
        <color theme="1"/>
        <rFont val="Meiryo UI"/>
        <family val="3"/>
        <charset val="128"/>
      </rPr>
      <t>氏名</t>
    </r>
    <r>
      <rPr>
        <sz val="16"/>
        <color theme="1"/>
        <rFont val="Meiryo UI"/>
        <family val="3"/>
        <charset val="128"/>
      </rPr>
      <t>　Name</t>
    </r>
    <phoneticPr fontId="3"/>
  </si>
  <si>
    <r>
      <t xml:space="preserve">2 </t>
    </r>
    <r>
      <rPr>
        <sz val="18"/>
        <color theme="1"/>
        <rFont val="Meiryo UI"/>
        <family val="3"/>
        <charset val="128"/>
      </rPr>
      <t>写真</t>
    </r>
    <r>
      <rPr>
        <sz val="16"/>
        <color theme="1"/>
        <rFont val="Meiryo UI"/>
        <family val="3"/>
        <charset val="128"/>
      </rPr>
      <t>　Photo</t>
    </r>
    <phoneticPr fontId="3"/>
  </si>
  <si>
    <t xml:space="preserve">  姓　Family Name</t>
    <phoneticPr fontId="3"/>
  </si>
  <si>
    <t xml:space="preserve">  Middle name</t>
    <phoneticPr fontId="3"/>
  </si>
  <si>
    <t xml:space="preserve">  名　Given name</t>
  </si>
  <si>
    <t>英字氏名
Name as shown
 on your passport</t>
    <phoneticPr fontId="3"/>
  </si>
  <si>
    <t>漢字氏名
Name in Chinese
characters if any　</t>
    <phoneticPr fontId="3"/>
  </si>
  <si>
    <r>
      <t xml:space="preserve">3 </t>
    </r>
    <r>
      <rPr>
        <sz val="18"/>
        <color theme="1"/>
        <rFont val="Meiryo UI"/>
        <family val="3"/>
        <charset val="128"/>
      </rPr>
      <t>国籍・地域</t>
    </r>
    <r>
      <rPr>
        <sz val="16"/>
        <color theme="1"/>
        <rFont val="Meiryo UI"/>
        <family val="3"/>
        <charset val="128"/>
      </rPr>
      <t>　</t>
    </r>
    <r>
      <rPr>
        <sz val="15"/>
        <color theme="1"/>
        <rFont val="Meiryo UI"/>
        <family val="3"/>
        <charset val="128"/>
      </rPr>
      <t>Nationality/Region</t>
    </r>
    <phoneticPr fontId="3"/>
  </si>
  <si>
    <r>
      <t xml:space="preserve">4 </t>
    </r>
    <r>
      <rPr>
        <sz val="18"/>
        <color theme="1"/>
        <rFont val="Meiryo UI"/>
        <family val="3"/>
        <charset val="128"/>
      </rPr>
      <t>生年月日</t>
    </r>
    <r>
      <rPr>
        <sz val="16"/>
        <color theme="1"/>
        <rFont val="Meiryo UI"/>
        <family val="3"/>
        <charset val="128"/>
      </rPr>
      <t>　Date of birth</t>
    </r>
    <phoneticPr fontId="3"/>
  </si>
  <si>
    <t>年
Year</t>
    <phoneticPr fontId="3"/>
  </si>
  <si>
    <t>月
Month</t>
    <rPh sb="0" eb="1">
      <t>ツキ</t>
    </rPh>
    <phoneticPr fontId="3"/>
  </si>
  <si>
    <t>日
Day</t>
    <rPh sb="0" eb="1">
      <t>ヒ</t>
    </rPh>
    <phoneticPr fontId="3"/>
  </si>
  <si>
    <r>
      <t xml:space="preserve">5 </t>
    </r>
    <r>
      <rPr>
        <sz val="18"/>
        <color theme="1"/>
        <rFont val="Meiryo UI"/>
        <family val="3"/>
        <charset val="128"/>
      </rPr>
      <t>性別</t>
    </r>
    <r>
      <rPr>
        <sz val="16"/>
        <color theme="1"/>
        <rFont val="Meiryo UI"/>
        <family val="3"/>
        <charset val="128"/>
      </rPr>
      <t>　Sex</t>
    </r>
    <phoneticPr fontId="3"/>
  </si>
  <si>
    <r>
      <t xml:space="preserve">6 </t>
    </r>
    <r>
      <rPr>
        <sz val="18"/>
        <color theme="1"/>
        <rFont val="Meiryo UI"/>
        <family val="3"/>
        <charset val="128"/>
      </rPr>
      <t>出身地</t>
    </r>
    <r>
      <rPr>
        <sz val="16"/>
        <color theme="1"/>
        <rFont val="Meiryo UI"/>
        <family val="3"/>
        <charset val="128"/>
      </rPr>
      <t>　Place of birth</t>
    </r>
    <phoneticPr fontId="3"/>
  </si>
  <si>
    <r>
      <t xml:space="preserve">7 </t>
    </r>
    <r>
      <rPr>
        <sz val="18"/>
        <color theme="1"/>
        <rFont val="Meiryo UI"/>
        <family val="3"/>
        <charset val="128"/>
      </rPr>
      <t>配偶者の有無</t>
    </r>
    <r>
      <rPr>
        <sz val="16"/>
        <color theme="1"/>
        <rFont val="Meiryo UI"/>
        <family val="3"/>
        <charset val="128"/>
      </rPr>
      <t>　Marital status</t>
    </r>
    <phoneticPr fontId="3"/>
  </si>
  <si>
    <t>□</t>
  </si>
  <si>
    <t>男
Male</t>
    <rPh sb="0" eb="1">
      <t>オトコ</t>
    </rPh>
    <phoneticPr fontId="3"/>
  </si>
  <si>
    <t>女
Female</t>
    <rPh sb="0" eb="1">
      <t>オンナ</t>
    </rPh>
    <phoneticPr fontId="3"/>
  </si>
  <si>
    <t>有
Married</t>
    <phoneticPr fontId="3"/>
  </si>
  <si>
    <t>無
Single</t>
    <rPh sb="0" eb="1">
      <t>ナシ</t>
    </rPh>
    <phoneticPr fontId="3"/>
  </si>
  <si>
    <r>
      <t xml:space="preserve">8 </t>
    </r>
    <r>
      <rPr>
        <sz val="18"/>
        <color theme="1"/>
        <rFont val="Meiryo UI"/>
        <family val="3"/>
        <charset val="128"/>
      </rPr>
      <t>職業</t>
    </r>
    <r>
      <rPr>
        <sz val="16"/>
        <color theme="1"/>
        <rFont val="Meiryo UI"/>
        <family val="3"/>
        <charset val="128"/>
      </rPr>
      <t>　Occupation　</t>
    </r>
    <phoneticPr fontId="3"/>
  </si>
  <si>
    <t xml:space="preserve">        </t>
    <phoneticPr fontId="3"/>
  </si>
  <si>
    <t>学生</t>
    <rPh sb="0" eb="2">
      <t>ガクセイ</t>
    </rPh>
    <phoneticPr fontId="3"/>
  </si>
  <si>
    <t>在職（職業：</t>
    <phoneticPr fontId="3"/>
  </si>
  <si>
    <t>）</t>
    <phoneticPr fontId="3"/>
  </si>
  <si>
    <t>留学準備中</t>
    <phoneticPr fontId="3"/>
  </si>
  <si>
    <t>その他(</t>
    <phoneticPr fontId="3"/>
  </si>
  <si>
    <t>)</t>
    <phoneticPr fontId="3"/>
  </si>
  <si>
    <t>Student</t>
    <phoneticPr fontId="3"/>
  </si>
  <si>
    <t>Working full-time (Occupation:　　　)</t>
    <phoneticPr fontId="3"/>
  </si>
  <si>
    <t>Preparing to come to Japan</t>
    <phoneticPr fontId="3"/>
  </si>
  <si>
    <t>others</t>
    <phoneticPr fontId="3"/>
  </si>
  <si>
    <r>
      <t xml:space="preserve">9 </t>
    </r>
    <r>
      <rPr>
        <sz val="18"/>
        <color theme="1"/>
        <rFont val="Meiryo UI"/>
        <family val="3"/>
        <charset val="128"/>
      </rPr>
      <t>本国における居住地</t>
    </r>
    <r>
      <rPr>
        <sz val="16"/>
        <color theme="1"/>
        <rFont val="Meiryo UI"/>
        <family val="3"/>
        <charset val="128"/>
      </rPr>
      <t>　Home town / city (in full address)</t>
    </r>
    <phoneticPr fontId="3"/>
  </si>
  <si>
    <r>
      <t xml:space="preserve">10 </t>
    </r>
    <r>
      <rPr>
        <sz val="18"/>
        <color theme="1"/>
        <rFont val="Meiryo UI"/>
        <family val="3"/>
        <charset val="128"/>
      </rPr>
      <t>電話番号</t>
    </r>
    <r>
      <rPr>
        <sz val="16"/>
        <color theme="1"/>
        <rFont val="Meiryo UI"/>
        <family val="3"/>
        <charset val="128"/>
      </rPr>
      <t xml:space="preserve"> Telephone number</t>
    </r>
    <phoneticPr fontId="3"/>
  </si>
  <si>
    <r>
      <t xml:space="preserve">11 </t>
    </r>
    <r>
      <rPr>
        <sz val="18"/>
        <color theme="1"/>
        <rFont val="Meiryo UI"/>
        <family val="3"/>
        <charset val="128"/>
      </rPr>
      <t>Eメールアドレス</t>
    </r>
    <r>
      <rPr>
        <sz val="16"/>
        <color theme="1"/>
        <rFont val="Meiryo UI"/>
        <family val="3"/>
        <charset val="128"/>
      </rPr>
      <t xml:space="preserve"> Email address</t>
    </r>
    <phoneticPr fontId="3"/>
  </si>
  <si>
    <t xml:space="preserve"> 出入国情報　Immigration Records</t>
    <phoneticPr fontId="3"/>
  </si>
  <si>
    <r>
      <t xml:space="preserve">12 </t>
    </r>
    <r>
      <rPr>
        <sz val="18"/>
        <color theme="1"/>
        <rFont val="Meiryo UI"/>
        <family val="3"/>
        <charset val="128"/>
      </rPr>
      <t>旅券番号</t>
    </r>
    <r>
      <rPr>
        <sz val="16"/>
        <color theme="1"/>
        <rFont val="Meiryo UI"/>
        <family val="3"/>
        <charset val="128"/>
      </rPr>
      <t xml:space="preserve">    
    Passport No.                                        </t>
    </r>
    <phoneticPr fontId="3"/>
  </si>
  <si>
    <r>
      <t xml:space="preserve"> 13 </t>
    </r>
    <r>
      <rPr>
        <sz val="18"/>
        <color theme="1"/>
        <rFont val="Meiryo UI"/>
        <family val="3"/>
        <charset val="128"/>
      </rPr>
      <t>有効期限</t>
    </r>
    <r>
      <rPr>
        <sz val="16"/>
        <color theme="1"/>
        <rFont val="Meiryo UI"/>
        <family val="3"/>
        <charset val="128"/>
      </rPr>
      <t xml:space="preserve">
      Date of expiration</t>
    </r>
    <phoneticPr fontId="3"/>
  </si>
  <si>
    <r>
      <t xml:space="preserve"> 14 </t>
    </r>
    <r>
      <rPr>
        <sz val="18"/>
        <color theme="1"/>
        <rFont val="Meiryo UI"/>
        <family val="3"/>
        <charset val="128"/>
      </rPr>
      <t>発行日</t>
    </r>
    <r>
      <rPr>
        <sz val="16"/>
        <color theme="1"/>
        <rFont val="Meiryo UI"/>
        <family val="3"/>
        <charset val="128"/>
      </rPr>
      <t xml:space="preserve">
      Date of Issue</t>
    </r>
    <phoneticPr fontId="3"/>
  </si>
  <si>
    <r>
      <t xml:space="preserve">15 </t>
    </r>
    <r>
      <rPr>
        <sz val="18"/>
        <color theme="1"/>
        <rFont val="Meiryo UI"/>
        <family val="3"/>
        <charset val="128"/>
      </rPr>
      <t>査証予定地</t>
    </r>
    <r>
      <rPr>
        <sz val="16"/>
        <color theme="1"/>
        <rFont val="Meiryo UI"/>
        <family val="3"/>
        <charset val="128"/>
      </rPr>
      <t xml:space="preserve"> Intended place to apply for visa </t>
    </r>
    <phoneticPr fontId="3"/>
  </si>
  <si>
    <r>
      <t xml:space="preserve">16 </t>
    </r>
    <r>
      <rPr>
        <sz val="18"/>
        <color theme="1"/>
        <rFont val="Meiryo UI"/>
        <family val="3"/>
        <charset val="128"/>
      </rPr>
      <t>過去の入国歴</t>
    </r>
    <r>
      <rPr>
        <sz val="16"/>
        <color theme="1"/>
        <rFont val="Meiryo UI"/>
        <family val="3"/>
        <charset val="128"/>
      </rPr>
      <t>　</t>
    </r>
    <r>
      <rPr>
        <sz val="14"/>
        <color theme="1"/>
        <rFont val="Meiryo UI"/>
        <family val="3"/>
        <charset val="128"/>
      </rPr>
      <t>Past entry into/departure from Japan</t>
    </r>
    <phoneticPr fontId="3"/>
  </si>
  <si>
    <t>※最も近い日本大使館がある都市
The city with the nearest Japanese embassy</t>
    <phoneticPr fontId="3"/>
  </si>
  <si>
    <t>有
 Yes</t>
    <phoneticPr fontId="3"/>
  </si>
  <si>
    <t xml:space="preserve"> 回
 Time(s)</t>
    <rPh sb="1" eb="2">
      <t>カイ</t>
    </rPh>
    <phoneticPr fontId="3"/>
  </si>
  <si>
    <t>無
No</t>
    <phoneticPr fontId="3"/>
  </si>
  <si>
    <r>
      <t xml:space="preserve">17 </t>
    </r>
    <r>
      <rPr>
        <sz val="18"/>
        <color theme="1"/>
        <rFont val="Meiryo UI"/>
        <family val="3"/>
        <charset val="128"/>
      </rPr>
      <t>過去の出入国歴</t>
    </r>
    <r>
      <rPr>
        <sz val="16"/>
        <color theme="1"/>
        <rFont val="Meiryo UI"/>
        <family val="3"/>
        <charset val="128"/>
      </rPr>
      <t xml:space="preserve"> Past entry into / departure from Japan </t>
    </r>
    <phoneticPr fontId="3"/>
  </si>
  <si>
    <t xml:space="preserve">     ※新しいものからすべて記入してください Fill in all the previous entry record from the latest record.</t>
    <phoneticPr fontId="3"/>
  </si>
  <si>
    <t>入国年月日
Date of entry</t>
    <rPh sb="0" eb="2">
      <t>ニュウコク</t>
    </rPh>
    <rPh sb="2" eb="5">
      <t>ネンガッピ</t>
    </rPh>
    <phoneticPr fontId="3"/>
  </si>
  <si>
    <t>出国年月日
Date of departure</t>
    <rPh sb="0" eb="2">
      <t>シュッコク</t>
    </rPh>
    <rPh sb="2" eb="5">
      <t>ネンガッピ</t>
    </rPh>
    <phoneticPr fontId="3"/>
  </si>
  <si>
    <t>在留期間
Period</t>
    <phoneticPr fontId="3"/>
  </si>
  <si>
    <t>在留資格
Status</t>
    <rPh sb="0" eb="4">
      <t>ザイリュウシカク</t>
    </rPh>
    <phoneticPr fontId="3"/>
  </si>
  <si>
    <t>入国目的
Purpose</t>
    <rPh sb="0" eb="4">
      <t>ニュウコクモクテキ</t>
    </rPh>
    <phoneticPr fontId="3"/>
  </si>
  <si>
    <t>年
Y</t>
    <rPh sb="0" eb="1">
      <t>ネン</t>
    </rPh>
    <phoneticPr fontId="3"/>
  </si>
  <si>
    <t>月
M</t>
    <rPh sb="0" eb="1">
      <t>ツキ</t>
    </rPh>
    <phoneticPr fontId="3"/>
  </si>
  <si>
    <t>日
D</t>
    <rPh sb="0" eb="1">
      <t>ヒ</t>
    </rPh>
    <phoneticPr fontId="3"/>
  </si>
  <si>
    <r>
      <t xml:space="preserve">18 </t>
    </r>
    <r>
      <rPr>
        <sz val="18"/>
        <color theme="1"/>
        <rFont val="Meiryo UI"/>
        <family val="3"/>
        <charset val="128"/>
      </rPr>
      <t>来日のためビザを申請したことがありますか？</t>
    </r>
    <r>
      <rPr>
        <sz val="16"/>
        <color theme="1"/>
        <rFont val="Meiryo UI"/>
        <family val="3"/>
        <charset val="128"/>
      </rPr>
      <t>　Have you ever applied for a Certificate for Eligibility for Japan?</t>
    </r>
    <phoneticPr fontId="3"/>
  </si>
  <si>
    <t xml:space="preserve"> 有
 Yes</t>
    <phoneticPr fontId="3"/>
  </si>
  <si>
    <t>ビザの種類
Visa type</t>
    <rPh sb="3" eb="5">
      <t>シュルイ</t>
    </rPh>
    <phoneticPr fontId="3"/>
  </si>
  <si>
    <t>取得(</t>
    <phoneticPr fontId="3"/>
  </si>
  <si>
    <t>回)</t>
    <phoneticPr fontId="3"/>
  </si>
  <si>
    <t xml:space="preserve">取下げ(     </t>
    <phoneticPr fontId="3"/>
  </si>
  <si>
    <t xml:space="preserve">不交付(     </t>
    <phoneticPr fontId="3"/>
  </si>
  <si>
    <t xml:space="preserve">回) </t>
    <phoneticPr fontId="3"/>
  </si>
  <si>
    <t>Acquired/times</t>
    <phoneticPr fontId="3"/>
  </si>
  <si>
    <t>Withdraw/times</t>
    <phoneticPr fontId="3"/>
  </si>
  <si>
    <t>Reject/times</t>
    <phoneticPr fontId="3"/>
  </si>
  <si>
    <t>家族情報 Family details</t>
  </si>
  <si>
    <r>
      <t xml:space="preserve">19 </t>
    </r>
    <r>
      <rPr>
        <sz val="18"/>
        <color theme="1"/>
        <rFont val="Meiryo UI"/>
        <family val="3"/>
        <charset val="128"/>
      </rPr>
      <t>本国の家族</t>
    </r>
    <r>
      <rPr>
        <sz val="16"/>
        <color theme="1"/>
        <rFont val="Meiryo UI"/>
        <family val="3"/>
        <charset val="128"/>
      </rPr>
      <t>　In your country</t>
    </r>
    <phoneticPr fontId="3"/>
  </si>
  <si>
    <t>続柄
Relationship</t>
    <rPh sb="0" eb="1">
      <t>ツヅ</t>
    </rPh>
    <rPh sb="1" eb="2">
      <t>ガラ</t>
    </rPh>
    <phoneticPr fontId="3"/>
  </si>
  <si>
    <t>氏名
Name</t>
    <rPh sb="0" eb="2">
      <t>シメイ</t>
    </rPh>
    <phoneticPr fontId="3"/>
  </si>
  <si>
    <t>生年月日
Date of Birth</t>
    <rPh sb="0" eb="4">
      <t>セイネンガッピ</t>
    </rPh>
    <phoneticPr fontId="3"/>
  </si>
  <si>
    <t>年齢
Age</t>
    <rPh sb="0" eb="2">
      <t>ネンレイ</t>
    </rPh>
    <phoneticPr fontId="3"/>
  </si>
  <si>
    <t>国籍
Nationality</t>
    <rPh sb="0" eb="2">
      <t>コクセキ</t>
    </rPh>
    <phoneticPr fontId="3"/>
  </si>
  <si>
    <t>職業
Occupation</t>
    <rPh sb="0" eb="2">
      <t>ショクギョウ</t>
    </rPh>
    <phoneticPr fontId="3"/>
  </si>
  <si>
    <t>現住所
Current address</t>
    <rPh sb="0" eb="3">
      <t>ゲンジュウショ</t>
    </rPh>
    <phoneticPr fontId="3"/>
  </si>
  <si>
    <r>
      <t xml:space="preserve">20 </t>
    </r>
    <r>
      <rPr>
        <sz val="18"/>
        <color theme="1"/>
        <rFont val="Meiryo UI"/>
        <family val="3"/>
        <charset val="128"/>
      </rPr>
      <t>在日親族 (父・母・配偶者・子・兄弟姉妹など) 及び同居者</t>
    </r>
    <rPh sb="3" eb="5">
      <t>ザイニチ</t>
    </rPh>
    <rPh sb="5" eb="7">
      <t>シンゾク</t>
    </rPh>
    <rPh sb="9" eb="10">
      <t>チチ</t>
    </rPh>
    <rPh sb="11" eb="12">
      <t>ハハ</t>
    </rPh>
    <rPh sb="13" eb="16">
      <t>ハイグウシャ</t>
    </rPh>
    <rPh sb="17" eb="18">
      <t>コ</t>
    </rPh>
    <rPh sb="19" eb="21">
      <t>キョウダイ</t>
    </rPh>
    <rPh sb="21" eb="23">
      <t>シマイ</t>
    </rPh>
    <rPh sb="27" eb="28">
      <t>オヨ</t>
    </rPh>
    <rPh sb="29" eb="32">
      <t>ドウキョシャ</t>
    </rPh>
    <phoneticPr fontId="3"/>
  </si>
  <si>
    <t xml:space="preserve">     Family in Japan(Father, Mother, Spouse, Son, Daughter, Brother, Sister or others) or columns </t>
    <phoneticPr fontId="3"/>
  </si>
  <si>
    <r>
      <t xml:space="preserve">続柄
</t>
    </r>
    <r>
      <rPr>
        <sz val="11"/>
        <color theme="1"/>
        <rFont val="Meiryo UI"/>
        <family val="3"/>
        <charset val="128"/>
      </rPr>
      <t>Relationship</t>
    </r>
    <rPh sb="0" eb="2">
      <t>ツヅキガラ</t>
    </rPh>
    <phoneticPr fontId="3"/>
  </si>
  <si>
    <t>同居予定
Residing with applicant?</t>
    <rPh sb="0" eb="4">
      <t>ドウキョヨテイ</t>
    </rPh>
    <phoneticPr fontId="3"/>
  </si>
  <si>
    <t>通勤先/通学先
Place of
employment/school</t>
    <rPh sb="0" eb="3">
      <t>ツウキンサキ</t>
    </rPh>
    <rPh sb="4" eb="6">
      <t>ツウガク</t>
    </rPh>
    <rPh sb="6" eb="7">
      <t>サキ</t>
    </rPh>
    <phoneticPr fontId="3"/>
  </si>
  <si>
    <t>在留カード番号
Residence card number</t>
    <rPh sb="0" eb="2">
      <t>ザイリュウ</t>
    </rPh>
    <rPh sb="5" eb="7">
      <t>バンゴウ</t>
    </rPh>
    <phoneticPr fontId="3"/>
  </si>
  <si>
    <t>有 Yes</t>
    <phoneticPr fontId="3"/>
  </si>
  <si>
    <t>無 No</t>
    <phoneticPr fontId="3"/>
  </si>
  <si>
    <t>履歴 Personal history</t>
  </si>
  <si>
    <r>
      <t xml:space="preserve">21 </t>
    </r>
    <r>
      <rPr>
        <sz val="18"/>
        <color theme="1"/>
        <rFont val="Meiryo UI"/>
        <family val="3"/>
        <charset val="128"/>
      </rPr>
      <t>学歴</t>
    </r>
    <r>
      <rPr>
        <sz val="16"/>
        <color theme="1"/>
        <rFont val="Meiryo UI"/>
        <family val="3"/>
        <charset val="128"/>
      </rPr>
      <t>　Educational background</t>
    </r>
    <phoneticPr fontId="3"/>
  </si>
  <si>
    <t xml:space="preserve">     修学年数（小学校～最終学歴）Total period of education (from elementary school to institution of education)</t>
    <phoneticPr fontId="3"/>
  </si>
  <si>
    <t xml:space="preserve"> 年</t>
    <rPh sb="1" eb="2">
      <t>ネン</t>
    </rPh>
    <phoneticPr fontId="3"/>
  </si>
  <si>
    <t>学校区分
Grade</t>
    <rPh sb="0" eb="2">
      <t>ガッコウ</t>
    </rPh>
    <rPh sb="2" eb="4">
      <t>クブン</t>
    </rPh>
    <phoneticPr fontId="3"/>
  </si>
  <si>
    <t>学校名
Name of school</t>
    <phoneticPr fontId="3"/>
  </si>
  <si>
    <t>所在地
Location</t>
    <rPh sb="0" eb="3">
      <t>ショザイチ</t>
    </rPh>
    <phoneticPr fontId="3"/>
  </si>
  <si>
    <t>入学年月
Date of entry</t>
    <rPh sb="0" eb="2">
      <t>ニュウガク</t>
    </rPh>
    <rPh sb="2" eb="4">
      <t>ネンゲツ</t>
    </rPh>
    <phoneticPr fontId="3"/>
  </si>
  <si>
    <t>卒業年月
Date of graduation</t>
    <rPh sb="0" eb="2">
      <t>ソツギョウ</t>
    </rPh>
    <rPh sb="2" eb="4">
      <t>ネンゲツ</t>
    </rPh>
    <phoneticPr fontId="3"/>
  </si>
  <si>
    <t>小学校
Elementary school</t>
    <rPh sb="0" eb="3">
      <t>ショウガッコウ</t>
    </rPh>
    <phoneticPr fontId="3"/>
  </si>
  <si>
    <t>小学校</t>
    <rPh sb="0" eb="3">
      <t>ショウガッコウ</t>
    </rPh>
    <phoneticPr fontId="3"/>
  </si>
  <si>
    <t>中学校
Junior high school</t>
    <rPh sb="0" eb="3">
      <t>チュウガッコウ</t>
    </rPh>
    <phoneticPr fontId="3"/>
  </si>
  <si>
    <t>中学校</t>
    <rPh sb="0" eb="3">
      <t>チュウガッコウ</t>
    </rPh>
    <phoneticPr fontId="3"/>
  </si>
  <si>
    <t>高等学校
High school</t>
    <rPh sb="0" eb="4">
      <t>コウトウガッコウ</t>
    </rPh>
    <phoneticPr fontId="3"/>
  </si>
  <si>
    <t>高等学校</t>
    <rPh sb="0" eb="2">
      <t>コウトウ</t>
    </rPh>
    <rPh sb="2" eb="4">
      <t>ガッコウ</t>
    </rPh>
    <phoneticPr fontId="3"/>
  </si>
  <si>
    <t>専門学校
・大学等
Vocational school,University</t>
    <rPh sb="0" eb="2">
      <t>センモン</t>
    </rPh>
    <rPh sb="2" eb="4">
      <t>ガッコウ</t>
    </rPh>
    <rPh sb="6" eb="8">
      <t>ダイガク</t>
    </rPh>
    <rPh sb="8" eb="9">
      <t>トウ</t>
    </rPh>
    <phoneticPr fontId="3"/>
  </si>
  <si>
    <t>卒業</t>
    <phoneticPr fontId="3"/>
  </si>
  <si>
    <t>卒業見込</t>
    <phoneticPr fontId="3"/>
  </si>
  <si>
    <t>在学中</t>
    <phoneticPr fontId="3"/>
  </si>
  <si>
    <t xml:space="preserve">休学 </t>
    <phoneticPr fontId="3"/>
  </si>
  <si>
    <t>退学</t>
    <phoneticPr fontId="3"/>
  </si>
  <si>
    <t>Graduated</t>
    <phoneticPr fontId="3"/>
  </si>
  <si>
    <t>Intended to graduate</t>
    <phoneticPr fontId="3"/>
  </si>
  <si>
    <t>In school</t>
    <phoneticPr fontId="3"/>
  </si>
  <si>
    <t>Temporary absence</t>
    <phoneticPr fontId="3"/>
  </si>
  <si>
    <t>Withdraw</t>
    <phoneticPr fontId="3"/>
  </si>
  <si>
    <r>
      <t xml:space="preserve">22 </t>
    </r>
    <r>
      <rPr>
        <sz val="18"/>
        <color theme="1"/>
        <rFont val="Meiryo UI"/>
        <family val="3"/>
        <charset val="128"/>
      </rPr>
      <t>職歴</t>
    </r>
    <r>
      <rPr>
        <sz val="16"/>
        <color theme="1"/>
        <rFont val="Meiryo UI"/>
        <family val="3"/>
        <charset val="128"/>
      </rPr>
      <t>　Occupational career</t>
    </r>
    <phoneticPr fontId="3"/>
  </si>
  <si>
    <t xml:space="preserve">   ※新しいものからすべて記入してください Fill in all the previous record from the latest record.</t>
    <phoneticPr fontId="3"/>
  </si>
  <si>
    <t>会社・事業所名
Name of company</t>
    <rPh sb="0" eb="2">
      <t>カイシャ</t>
    </rPh>
    <rPh sb="3" eb="7">
      <t>ジギョウショメイ</t>
    </rPh>
    <phoneticPr fontId="3"/>
  </si>
  <si>
    <t>職種
Job contents</t>
    <rPh sb="0" eb="2">
      <t>ショクシュ</t>
    </rPh>
    <phoneticPr fontId="3"/>
  </si>
  <si>
    <t>就業年月
Date of entry</t>
    <rPh sb="0" eb="2">
      <t>シュウギョウ</t>
    </rPh>
    <rPh sb="2" eb="4">
      <t>ネンゲツ</t>
    </rPh>
    <phoneticPr fontId="3"/>
  </si>
  <si>
    <t>退職年月
Date of last working day</t>
    <rPh sb="0" eb="2">
      <t>タイショク</t>
    </rPh>
    <rPh sb="2" eb="4">
      <t>ネンゲツ</t>
    </rPh>
    <phoneticPr fontId="3"/>
  </si>
  <si>
    <r>
      <t xml:space="preserve">23 </t>
    </r>
    <r>
      <rPr>
        <sz val="18"/>
        <color theme="1"/>
        <rFont val="Meiryo UI"/>
        <family val="3"/>
        <charset val="128"/>
      </rPr>
      <t>日本語学習歴</t>
    </r>
    <r>
      <rPr>
        <sz val="16"/>
        <color theme="1"/>
        <rFont val="Meiryo UI"/>
        <family val="3"/>
        <charset val="128"/>
      </rPr>
      <t xml:space="preserve"> Japanese educational history</t>
    </r>
    <phoneticPr fontId="3"/>
  </si>
  <si>
    <t xml:space="preserve">    ※新しいものからすべて記入してください Fill in all the previous record from the latest record.</t>
    <phoneticPr fontId="3"/>
  </si>
  <si>
    <t>学校名
Name of school</t>
    <rPh sb="0" eb="3">
      <t>ガッコウメイ</t>
    </rPh>
    <phoneticPr fontId="3"/>
  </si>
  <si>
    <t>所在地
Location</t>
    <phoneticPr fontId="3"/>
  </si>
  <si>
    <t>学習期間
Period of study</t>
    <rPh sb="0" eb="4">
      <t>ガクシュウキカン</t>
    </rPh>
    <phoneticPr fontId="3"/>
  </si>
  <si>
    <t>既学習時間
Actual Completed study hours</t>
    <rPh sb="0" eb="1">
      <t>スデ</t>
    </rPh>
    <rPh sb="1" eb="5">
      <t>ガクシュウジカン</t>
    </rPh>
    <phoneticPr fontId="3"/>
  </si>
  <si>
    <t>～</t>
    <phoneticPr fontId="3"/>
  </si>
  <si>
    <r>
      <t xml:space="preserve">一週間
</t>
    </r>
    <r>
      <rPr>
        <sz val="14"/>
        <color theme="1"/>
        <rFont val="Meiryo UI"/>
        <family val="3"/>
        <charset val="128"/>
      </rPr>
      <t>Hours per week</t>
    </r>
    <rPh sb="0" eb="3">
      <t>イッシュウカン</t>
    </rPh>
    <phoneticPr fontId="3"/>
  </si>
  <si>
    <t>時間
Hours</t>
    <rPh sb="0" eb="2">
      <t>ジカン</t>
    </rPh>
    <phoneticPr fontId="3"/>
  </si>
  <si>
    <t>合計
Total</t>
    <phoneticPr fontId="3"/>
  </si>
  <si>
    <r>
      <t xml:space="preserve">24 </t>
    </r>
    <r>
      <rPr>
        <sz val="18"/>
        <color theme="1"/>
        <rFont val="Meiryo UI"/>
        <family val="3"/>
        <charset val="128"/>
      </rPr>
      <t>日本語能力試験、J.TEST、NAT-TEST、TOPJなどの受験歴があれば、記入してください。</t>
    </r>
    <phoneticPr fontId="3"/>
  </si>
  <si>
    <t xml:space="preserve">     Please fill in the exams for JLPT, J.TEST, NAT-TEST, TOPJ etc.</t>
    <phoneticPr fontId="3"/>
  </si>
  <si>
    <t>試験の種類
Test type</t>
    <rPh sb="0" eb="2">
      <t>シケン</t>
    </rPh>
    <rPh sb="3" eb="5">
      <t>シュルイ</t>
    </rPh>
    <phoneticPr fontId="3"/>
  </si>
  <si>
    <t>レベル
Level</t>
    <phoneticPr fontId="3"/>
  </si>
  <si>
    <t>受験年月
Date of Examination</t>
    <phoneticPr fontId="3"/>
  </si>
  <si>
    <t>合否
Pass or Fail</t>
    <phoneticPr fontId="3"/>
  </si>
  <si>
    <t>合格</t>
    <phoneticPr fontId="3"/>
  </si>
  <si>
    <t>不合格</t>
    <phoneticPr fontId="3"/>
  </si>
  <si>
    <t>Pass</t>
    <phoneticPr fontId="3"/>
  </si>
  <si>
    <t xml:space="preserve">Fail </t>
    <phoneticPr fontId="3"/>
  </si>
  <si>
    <r>
      <t xml:space="preserve">25 </t>
    </r>
    <r>
      <rPr>
        <sz val="18"/>
        <color rgb="FF000000"/>
        <rFont val="Meiryo UI"/>
        <family val="3"/>
        <charset val="128"/>
      </rPr>
      <t>犯罪を理由とする処分を受けたことの有無（日本国外も含む）</t>
    </r>
    <r>
      <rPr>
        <sz val="16"/>
        <color rgb="FF000000"/>
        <rFont val="Meiryo UI"/>
        <family val="3"/>
        <charset val="128"/>
      </rPr>
      <t>Criminal record (in Japan/overseas)</t>
    </r>
    <phoneticPr fontId="3"/>
  </si>
  <si>
    <t>有</t>
    <phoneticPr fontId="3"/>
  </si>
  <si>
    <t>具体内容：</t>
    <phoneticPr fontId="3"/>
  </si>
  <si>
    <t>無</t>
    <phoneticPr fontId="3"/>
  </si>
  <si>
    <t>Yes</t>
    <phoneticPr fontId="3"/>
  </si>
  <si>
    <t>Detail</t>
    <phoneticPr fontId="3"/>
  </si>
  <si>
    <t>No</t>
    <phoneticPr fontId="3"/>
  </si>
  <si>
    <r>
      <t xml:space="preserve">26 </t>
    </r>
    <r>
      <rPr>
        <sz val="18"/>
        <color theme="1"/>
        <rFont val="Meiryo UI"/>
        <family val="3"/>
        <charset val="128"/>
      </rPr>
      <t>兵役</t>
    </r>
    <r>
      <rPr>
        <sz val="16"/>
        <color theme="1"/>
        <rFont val="Meiryo UI"/>
        <family val="3"/>
        <charset val="128"/>
      </rPr>
      <t xml:space="preserve"> Military service</t>
    </r>
    <phoneticPr fontId="3"/>
  </si>
  <si>
    <t>期間：</t>
    <phoneticPr fontId="3"/>
  </si>
  <si>
    <t>Period:</t>
    <phoneticPr fontId="3"/>
  </si>
  <si>
    <t>進路 Future plan after graduation</t>
  </si>
  <si>
    <r>
      <t xml:space="preserve">27 </t>
    </r>
    <r>
      <rPr>
        <sz val="18"/>
        <color theme="1"/>
        <rFont val="Meiryo UI"/>
        <family val="3"/>
        <charset val="128"/>
      </rPr>
      <t>卒業後の予定</t>
    </r>
    <r>
      <rPr>
        <sz val="16"/>
        <color theme="1"/>
        <rFont val="Meiryo UI"/>
        <family val="3"/>
        <charset val="128"/>
      </rPr>
      <t xml:space="preserve">  Plans after graduation</t>
    </r>
    <phoneticPr fontId="3"/>
  </si>
  <si>
    <t>日本での進学</t>
    <phoneticPr fontId="3"/>
  </si>
  <si>
    <t>大学院</t>
    <phoneticPr fontId="3"/>
  </si>
  <si>
    <t>大学</t>
    <phoneticPr fontId="3"/>
  </si>
  <si>
    <t>専門学校</t>
    <phoneticPr fontId="3"/>
  </si>
  <si>
    <t>その他</t>
    <phoneticPr fontId="3"/>
  </si>
  <si>
    <t>Enter school of higher educaton in Japan</t>
    <phoneticPr fontId="3"/>
  </si>
  <si>
    <t>Graduated university</t>
    <phoneticPr fontId="3"/>
  </si>
  <si>
    <t>University</t>
    <phoneticPr fontId="3"/>
  </si>
  <si>
    <t xml:space="preserve">Vocational school </t>
    <phoneticPr fontId="3"/>
  </si>
  <si>
    <t>Others</t>
    <phoneticPr fontId="3"/>
  </si>
  <si>
    <t>日本での就職</t>
    <phoneticPr fontId="3"/>
  </si>
  <si>
    <t>Find work in Japan</t>
    <phoneticPr fontId="3"/>
  </si>
  <si>
    <t>帰国</t>
    <phoneticPr fontId="3"/>
  </si>
  <si>
    <t>Return to home country</t>
    <phoneticPr fontId="3"/>
  </si>
  <si>
    <t>滞在先　Accommodation</t>
  </si>
  <si>
    <r>
      <t xml:space="preserve">28 </t>
    </r>
    <r>
      <rPr>
        <sz val="18"/>
        <color theme="1"/>
        <rFont val="Meiryo UI"/>
        <family val="3"/>
        <charset val="128"/>
      </rPr>
      <t>学生寮を申込みますか？</t>
    </r>
    <r>
      <rPr>
        <sz val="16"/>
        <color theme="1"/>
        <rFont val="Meiryo UI"/>
        <family val="3"/>
        <charset val="128"/>
      </rPr>
      <t>　Do you apply for a dormitory?</t>
    </r>
    <phoneticPr fontId="3"/>
  </si>
  <si>
    <t>はい</t>
    <phoneticPr fontId="3"/>
  </si>
  <si>
    <t>2人部屋</t>
    <phoneticPr fontId="3"/>
  </si>
  <si>
    <t>Double room</t>
    <phoneticPr fontId="3"/>
  </si>
  <si>
    <t>いいえ</t>
    <phoneticPr fontId="3"/>
  </si>
  <si>
    <r>
      <t xml:space="preserve">同居人氏名
</t>
    </r>
    <r>
      <rPr>
        <sz val="14"/>
        <color theme="1"/>
        <rFont val="Meiryo UI"/>
        <family val="3"/>
        <charset val="128"/>
      </rPr>
      <t>Who will you live with?</t>
    </r>
    <rPh sb="0" eb="2">
      <t>ドウキョ</t>
    </rPh>
    <rPh sb="2" eb="3">
      <t>ニン</t>
    </rPh>
    <rPh sb="3" eb="5">
      <t>シメイ</t>
    </rPh>
    <phoneticPr fontId="3"/>
  </si>
  <si>
    <r>
      <t xml:space="preserve">電話番号
</t>
    </r>
    <r>
      <rPr>
        <sz val="14"/>
        <color theme="1"/>
        <rFont val="Meiryo UI"/>
        <family val="3"/>
        <charset val="128"/>
      </rPr>
      <t>phone number</t>
    </r>
    <rPh sb="0" eb="2">
      <t>デンワ</t>
    </rPh>
    <rPh sb="2" eb="4">
      <t>バンゴウ</t>
    </rPh>
    <phoneticPr fontId="3"/>
  </si>
  <si>
    <r>
      <t xml:space="preserve">住所
</t>
    </r>
    <r>
      <rPr>
        <sz val="14"/>
        <color theme="1"/>
        <rFont val="Meiryo UI"/>
        <family val="3"/>
        <charset val="128"/>
      </rPr>
      <t>Address</t>
    </r>
    <rPh sb="0" eb="2">
      <t>ジュウショ</t>
    </rPh>
    <phoneticPr fontId="3"/>
  </si>
  <si>
    <r>
      <t xml:space="preserve">関係
</t>
    </r>
    <r>
      <rPr>
        <sz val="14"/>
        <color theme="1"/>
        <rFont val="Meiryo UI"/>
        <family val="3"/>
        <charset val="128"/>
      </rPr>
      <t>Relationship</t>
    </r>
    <rPh sb="0" eb="2">
      <t>カンケイ</t>
    </rPh>
    <phoneticPr fontId="3"/>
  </si>
  <si>
    <t>学校入学＆コース情報　School</t>
  </si>
  <si>
    <r>
      <t>29</t>
    </r>
    <r>
      <rPr>
        <sz val="18"/>
        <color theme="1"/>
        <rFont val="Meiryo UI"/>
        <family val="3"/>
        <charset val="128"/>
      </rPr>
      <t xml:space="preserve"> 入学時期</t>
    </r>
    <r>
      <rPr>
        <sz val="16"/>
        <color theme="1"/>
        <rFont val="Meiryo UI"/>
        <family val="3"/>
        <charset val="128"/>
      </rPr>
      <t>　Indicate term start date</t>
    </r>
    <phoneticPr fontId="3"/>
  </si>
  <si>
    <t>4月入学　Enter in April</t>
    <phoneticPr fontId="3"/>
  </si>
  <si>
    <t>10月入学　Enter in October</t>
    <phoneticPr fontId="3"/>
  </si>
  <si>
    <r>
      <t xml:space="preserve">30 </t>
    </r>
    <r>
      <rPr>
        <sz val="18"/>
        <color theme="1"/>
        <rFont val="Meiryo UI"/>
        <family val="3"/>
        <charset val="128"/>
      </rPr>
      <t>選択コース</t>
    </r>
    <r>
      <rPr>
        <sz val="16"/>
        <color theme="1"/>
        <rFont val="Meiryo UI"/>
        <family val="3"/>
        <charset val="128"/>
      </rPr>
      <t xml:space="preserve"> </t>
    </r>
    <r>
      <rPr>
        <sz val="16"/>
        <color rgb="FF000000"/>
        <rFont val="Meiryo UI"/>
        <family val="3"/>
        <charset val="128"/>
      </rPr>
      <t>Select Course</t>
    </r>
    <phoneticPr fontId="3"/>
  </si>
  <si>
    <t>進学1年コース　College-preparatory 1-year Course</t>
    <phoneticPr fontId="3"/>
  </si>
  <si>
    <t>進学1.5年コース　College-preparatory 1.5-year Course</t>
    <phoneticPr fontId="3"/>
  </si>
  <si>
    <t>入国　Entry</t>
  </si>
  <si>
    <r>
      <t xml:space="preserve">31 </t>
    </r>
    <r>
      <rPr>
        <sz val="18"/>
        <color theme="1"/>
        <rFont val="Meiryo UI"/>
        <family val="3"/>
        <charset val="128"/>
      </rPr>
      <t>入国予定年月日</t>
    </r>
    <r>
      <rPr>
        <sz val="16"/>
        <color theme="1"/>
        <rFont val="Meiryo UI"/>
        <family val="3"/>
        <charset val="128"/>
      </rPr>
      <t xml:space="preserve"> Date of entry                                                    32 </t>
    </r>
    <r>
      <rPr>
        <sz val="18"/>
        <color theme="1"/>
        <rFont val="Meiryo UI"/>
        <family val="3"/>
        <charset val="128"/>
      </rPr>
      <t>上陸予定港</t>
    </r>
    <r>
      <rPr>
        <sz val="16"/>
        <color theme="1"/>
        <rFont val="Meiryo UI"/>
        <family val="3"/>
        <charset val="128"/>
      </rPr>
      <t>　Port of entry</t>
    </r>
    <phoneticPr fontId="3"/>
  </si>
  <si>
    <t>年
Year</t>
    <rPh sb="0" eb="1">
      <t>ネン</t>
    </rPh>
    <phoneticPr fontId="3"/>
  </si>
  <si>
    <r>
      <t xml:space="preserve">33 </t>
    </r>
    <r>
      <rPr>
        <sz val="18"/>
        <color theme="1"/>
        <rFont val="Meiryo UI"/>
        <family val="3"/>
        <charset val="128"/>
      </rPr>
      <t>滞在予定期間</t>
    </r>
    <r>
      <rPr>
        <sz val="16"/>
        <color theme="1"/>
        <rFont val="Meiryo UI"/>
        <family val="3"/>
        <charset val="128"/>
      </rPr>
      <t xml:space="preserve"> Intended length of stay</t>
    </r>
    <phoneticPr fontId="3"/>
  </si>
  <si>
    <r>
      <t xml:space="preserve">34 </t>
    </r>
    <r>
      <rPr>
        <sz val="18"/>
        <color theme="1"/>
        <rFont val="Meiryo UI"/>
        <family val="3"/>
        <charset val="128"/>
      </rPr>
      <t>同伴者の有無</t>
    </r>
    <r>
      <rPr>
        <sz val="16"/>
        <color theme="1"/>
        <rFont val="Meiryo UI"/>
        <family val="3"/>
        <charset val="128"/>
      </rPr>
      <t xml:space="preserve">　Accompanying persons, if any </t>
    </r>
    <phoneticPr fontId="3"/>
  </si>
  <si>
    <t>有</t>
    <rPh sb="0" eb="1">
      <t>アリ</t>
    </rPh>
    <phoneticPr fontId="3"/>
  </si>
  <si>
    <t>無</t>
    <rPh sb="0" eb="1">
      <t>ナシ</t>
    </rPh>
    <phoneticPr fontId="3"/>
  </si>
  <si>
    <r>
      <t xml:space="preserve">35 </t>
    </r>
    <r>
      <rPr>
        <sz val="18"/>
        <color theme="1"/>
        <rFont val="Meiryo UI"/>
        <family val="3"/>
        <charset val="128"/>
      </rPr>
      <t>退去強制又は出国命令による出国の有無</t>
    </r>
    <r>
      <rPr>
        <sz val="16"/>
        <color theme="1"/>
        <rFont val="Meiryo UI"/>
        <family val="3"/>
        <charset val="128"/>
      </rPr>
      <t>　Departure by deportation / departure order</t>
    </r>
    <phoneticPr fontId="3"/>
  </si>
  <si>
    <t xml:space="preserve"> 回数：</t>
    <phoneticPr fontId="3"/>
  </si>
  <si>
    <t>直近の送還歴：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</si>
  <si>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</si>
  <si>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</si>
  <si>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</si>
  <si>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Times</t>
    <phoneticPr fontId="3"/>
  </si>
  <si>
    <t>The latest departure by deportation</t>
    <phoneticPr fontId="3"/>
  </si>
  <si>
    <t>Year</t>
    <phoneticPr fontId="3"/>
  </si>
  <si>
    <t>Month</t>
    <phoneticPr fontId="3"/>
  </si>
  <si>
    <t>Day</t>
    <phoneticPr fontId="3"/>
  </si>
  <si>
    <r>
      <t xml:space="preserve">36 </t>
    </r>
    <r>
      <rPr>
        <sz val="18"/>
        <color rgb="FF000000"/>
        <rFont val="Meiryo UI"/>
        <family val="3"/>
        <charset val="128"/>
      </rPr>
      <t>修学理由</t>
    </r>
    <r>
      <rPr>
        <sz val="16"/>
        <color rgb="FF000000"/>
        <rFont val="Meiryo UI"/>
        <family val="3"/>
        <charset val="128"/>
      </rPr>
      <t xml:space="preserve"> Reason of application entry to our school</t>
    </r>
    <phoneticPr fontId="3"/>
  </si>
  <si>
    <t xml:space="preserve">    ※日本語で記入してください Fill in with Japanese language</t>
  </si>
  <si>
    <t>以上はすべて真実であることを申告いたします。</t>
  </si>
  <si>
    <t>I will declare that all the above information are true and correct.</t>
  </si>
  <si>
    <t>申請人署名
Signature</t>
    <rPh sb="0" eb="3">
      <t>シンセイニン</t>
    </rPh>
    <rPh sb="3" eb="5">
      <t>ショメイ</t>
    </rPh>
    <phoneticPr fontId="3"/>
  </si>
  <si>
    <t>No</t>
    <phoneticPr fontId="18"/>
  </si>
  <si>
    <t>項目名</t>
    <phoneticPr fontId="18"/>
  </si>
  <si>
    <t>更新先テーブル</t>
    <phoneticPr fontId="18"/>
  </si>
  <si>
    <t>更新先カラム</t>
    <phoneticPr fontId="18"/>
  </si>
  <si>
    <t>値</t>
    <rPh sb="0" eb="1">
      <t>アタイ</t>
    </rPh>
    <phoneticPr fontId="18"/>
  </si>
  <si>
    <t>欄外セル番号</t>
    <phoneticPr fontId="18"/>
  </si>
  <si>
    <t>計算用予備セル</t>
    <rPh sb="0" eb="3">
      <t>ケイサンヨウ</t>
    </rPh>
    <rPh sb="3" eb="5">
      <t>ヨビ</t>
    </rPh>
    <phoneticPr fontId="3"/>
  </si>
  <si>
    <t>英字氏名</t>
    <rPh sb="0" eb="2">
      <t>エイジ</t>
    </rPh>
    <rPh sb="2" eb="4">
      <t>シメイ</t>
    </rPh>
    <phoneticPr fontId="15"/>
  </si>
  <si>
    <t>sbr_m_student_i18n</t>
    <phoneticPr fontId="19" type="noConversion"/>
  </si>
  <si>
    <t>student_name_en</t>
    <phoneticPr fontId="19" type="noConversion"/>
  </si>
  <si>
    <t>漢字氏名</t>
    <rPh sb="0" eb="4">
      <t>カンジシメイ</t>
    </rPh>
    <phoneticPr fontId="3"/>
  </si>
  <si>
    <t>sbr_m_student_i18n</t>
    <phoneticPr fontId="3"/>
  </si>
  <si>
    <t>student_name</t>
    <phoneticPr fontId="19" type="noConversion"/>
  </si>
  <si>
    <t>国籍</t>
    <rPh sb="0" eb="2">
      <t>コクセキ</t>
    </rPh>
    <phoneticPr fontId="15"/>
  </si>
  <si>
    <t>sbr_m_student</t>
    <phoneticPr fontId="19" type="noConversion"/>
  </si>
  <si>
    <t>student_nationality_code</t>
    <phoneticPr fontId="19" type="noConversion"/>
  </si>
  <si>
    <t>生年月日</t>
    <rPh sb="0" eb="4">
      <t>セイネンガッピ</t>
    </rPh>
    <phoneticPr fontId="15"/>
  </si>
  <si>
    <t>sbr_m_student</t>
  </si>
  <si>
    <t>student_birthday</t>
    <phoneticPr fontId="19" type="noConversion"/>
  </si>
  <si>
    <t>性別</t>
    <rPh sb="0" eb="2">
      <t>セイベツ</t>
    </rPh>
    <phoneticPr fontId="15"/>
  </si>
  <si>
    <t>student_gender</t>
    <phoneticPr fontId="19" type="noConversion"/>
  </si>
  <si>
    <t>出身地</t>
    <rPh sb="0" eb="3">
      <t>シュッシンチ</t>
    </rPh>
    <phoneticPr fontId="3"/>
  </si>
  <si>
    <t>student_birth_place</t>
    <phoneticPr fontId="19" type="noConversion"/>
  </si>
  <si>
    <t>配偶者の有無</t>
    <rPh sb="0" eb="3">
      <t>ハイグウシャ</t>
    </rPh>
    <rPh sb="4" eb="6">
      <t>ウム</t>
    </rPh>
    <phoneticPr fontId="3"/>
  </si>
  <si>
    <t>student_spouse_flag</t>
    <phoneticPr fontId="19" type="noConversion"/>
  </si>
  <si>
    <t>職業</t>
    <rPh sb="0" eb="2">
      <t>ショクギョウ</t>
    </rPh>
    <phoneticPr fontId="15"/>
  </si>
  <si>
    <t>student_previous_occupation</t>
    <phoneticPr fontId="19" type="noConversion"/>
  </si>
  <si>
    <t>本国における居住地</t>
    <rPh sb="0" eb="2">
      <t>ホンゴク</t>
    </rPh>
    <rPh sb="6" eb="9">
      <t>キョジュウチ</t>
    </rPh>
    <phoneticPr fontId="15"/>
  </si>
  <si>
    <t>student_home_address_1</t>
    <phoneticPr fontId="19" type="noConversion"/>
  </si>
  <si>
    <t>電話番号</t>
  </si>
  <si>
    <t>student_home_tel</t>
    <phoneticPr fontId="19" type="noConversion"/>
  </si>
  <si>
    <t>メールアドレス</t>
    <phoneticPr fontId="3"/>
  </si>
  <si>
    <t>student_mail_address</t>
    <phoneticPr fontId="19" type="noConversion"/>
  </si>
  <si>
    <t>旅券番号</t>
    <rPh sb="0" eb="2">
      <t>リョケン</t>
    </rPh>
    <rPh sb="2" eb="4">
      <t>バンゴウ</t>
    </rPh>
    <phoneticPr fontId="15"/>
  </si>
  <si>
    <t>sbr_m_student_entry_information</t>
    <phoneticPr fontId="19" type="noConversion"/>
  </si>
  <si>
    <t>passport_number</t>
    <phoneticPr fontId="19" type="noConversion"/>
  </si>
  <si>
    <t>有効期限</t>
    <rPh sb="0" eb="2">
      <t>ユウコウ</t>
    </rPh>
    <rPh sb="2" eb="4">
      <t>キゲン</t>
    </rPh>
    <phoneticPr fontId="15"/>
  </si>
  <si>
    <t>sbr_m_student_entry_information</t>
  </si>
  <si>
    <t>passport_expiration_date</t>
    <phoneticPr fontId="19" type="noConversion"/>
  </si>
  <si>
    <t>発行年月日</t>
  </si>
  <si>
    <t>passport_issue_date</t>
    <phoneticPr fontId="19" type="noConversion"/>
  </si>
  <si>
    <t>査証予定地</t>
    <phoneticPr fontId="3"/>
  </si>
  <si>
    <t>intended_visa_apply_place</t>
    <phoneticPr fontId="19" type="noConversion"/>
  </si>
  <si>
    <t>過去の入国歴</t>
    <rPh sb="0" eb="2">
      <t>カコ</t>
    </rPh>
    <rPh sb="3" eb="5">
      <t>ニュウコク</t>
    </rPh>
    <rPh sb="5" eb="6">
      <t>レキ</t>
    </rPh>
    <phoneticPr fontId="3"/>
  </si>
  <si>
    <t>past_immigration_flag</t>
    <phoneticPr fontId="3"/>
  </si>
  <si>
    <t>過去の入国回数</t>
    <rPh sb="0" eb="2">
      <t>カコ</t>
    </rPh>
    <rPh sb="3" eb="5">
      <t>ニュウコク</t>
    </rPh>
    <rPh sb="5" eb="7">
      <t>カイスウ</t>
    </rPh>
    <phoneticPr fontId="3"/>
  </si>
  <si>
    <t>past_immigration_times</t>
    <phoneticPr fontId="3"/>
  </si>
  <si>
    <t>入国年月日</t>
    <rPh sb="0" eb="2">
      <t>ニュウコク</t>
    </rPh>
    <rPh sb="2" eb="5">
      <t>ネンガッピ</t>
    </rPh>
    <phoneticPr fontId="3"/>
  </si>
  <si>
    <t>latest_immigration_start_date</t>
    <phoneticPr fontId="3"/>
  </si>
  <si>
    <t>出国年月日</t>
    <rPh sb="0" eb="2">
      <t>シュッコク</t>
    </rPh>
    <rPh sb="2" eb="5">
      <t>ネンガッピ</t>
    </rPh>
    <phoneticPr fontId="3"/>
  </si>
  <si>
    <t>latest_immigration_end_date</t>
    <phoneticPr fontId="3"/>
  </si>
  <si>
    <t>入国年月日1</t>
    <rPh sb="0" eb="2">
      <t>ニュウコク</t>
    </rPh>
    <rPh sb="2" eb="5">
      <t>ネンガッピ</t>
    </rPh>
    <phoneticPr fontId="3"/>
  </si>
  <si>
    <t>sbr_t_student_general_collection_item</t>
    <phoneticPr fontId="3"/>
  </si>
  <si>
    <t>汎用明細項目カラム</t>
    <rPh sb="0" eb="2">
      <t>ﾊﾝﾖｳ</t>
    </rPh>
    <rPh sb="2" eb="4">
      <t>ﾒｲｻｲ</t>
    </rPh>
    <rPh sb="4" eb="6">
      <t>ｺｳﾓｸ</t>
    </rPh>
    <phoneticPr fontId="19" type="noConversion"/>
  </si>
  <si>
    <t>出国年月日1</t>
    <rPh sb="0" eb="2">
      <t>シュッコク</t>
    </rPh>
    <rPh sb="2" eb="5">
      <t>ネンガッピ</t>
    </rPh>
    <phoneticPr fontId="3"/>
  </si>
  <si>
    <t>在留期間1</t>
    <rPh sb="0" eb="4">
      <t>ザイリュウキカン</t>
    </rPh>
    <phoneticPr fontId="3"/>
  </si>
  <si>
    <t>在留資格1</t>
    <rPh sb="0" eb="4">
      <t>ザイリュウシカク</t>
    </rPh>
    <phoneticPr fontId="3"/>
  </si>
  <si>
    <t>入国目的1</t>
    <rPh sb="0" eb="4">
      <t>ニュウコクモクテキ</t>
    </rPh>
    <phoneticPr fontId="3"/>
  </si>
  <si>
    <t>入国年月日2</t>
    <rPh sb="0" eb="2">
      <t>ニュウコク</t>
    </rPh>
    <rPh sb="2" eb="5">
      <t>ネンガッピ</t>
    </rPh>
    <phoneticPr fontId="3"/>
  </si>
  <si>
    <t>出国年月日2</t>
    <rPh sb="0" eb="2">
      <t>シュッコク</t>
    </rPh>
    <rPh sb="2" eb="5">
      <t>ネンガッピ</t>
    </rPh>
    <phoneticPr fontId="3"/>
  </si>
  <si>
    <t>在留期間2</t>
    <rPh sb="0" eb="4">
      <t>ザイリュウキカン</t>
    </rPh>
    <phoneticPr fontId="3"/>
  </si>
  <si>
    <t>在留資格2</t>
    <rPh sb="0" eb="4">
      <t>ザイリュウシカク</t>
    </rPh>
    <phoneticPr fontId="3"/>
  </si>
  <si>
    <t>入国目的2</t>
    <rPh sb="0" eb="4">
      <t>ニュウコクモクテキ</t>
    </rPh>
    <phoneticPr fontId="3"/>
  </si>
  <si>
    <t>入国年月日3</t>
    <rPh sb="0" eb="2">
      <t>ニュウコク</t>
    </rPh>
    <rPh sb="2" eb="5">
      <t>ネンガッピ</t>
    </rPh>
    <phoneticPr fontId="3"/>
  </si>
  <si>
    <t>出国年月日3</t>
    <rPh sb="0" eb="2">
      <t>シュッコク</t>
    </rPh>
    <rPh sb="2" eb="5">
      <t>ネンガッピ</t>
    </rPh>
    <phoneticPr fontId="3"/>
  </si>
  <si>
    <t>在留期間3</t>
    <rPh sb="0" eb="4">
      <t>ザイリュウキカン</t>
    </rPh>
    <phoneticPr fontId="3"/>
  </si>
  <si>
    <t>在留資格3</t>
    <rPh sb="0" eb="4">
      <t>ザイリュウシカク</t>
    </rPh>
    <phoneticPr fontId="3"/>
  </si>
  <si>
    <t>入国目的3</t>
    <rPh sb="0" eb="4">
      <t>ニュウコクモクテキ</t>
    </rPh>
    <phoneticPr fontId="3"/>
  </si>
  <si>
    <t>入国年月日4</t>
    <rPh sb="0" eb="2">
      <t>ニュウコク</t>
    </rPh>
    <rPh sb="2" eb="5">
      <t>ネンガッピ</t>
    </rPh>
    <phoneticPr fontId="3"/>
  </si>
  <si>
    <t>出国年月日4</t>
    <rPh sb="0" eb="2">
      <t>シュッコク</t>
    </rPh>
    <rPh sb="2" eb="5">
      <t>ネンガッピ</t>
    </rPh>
    <phoneticPr fontId="3"/>
  </si>
  <si>
    <t>在留期間4</t>
    <rPh sb="0" eb="4">
      <t>ザイリュウキカン</t>
    </rPh>
    <phoneticPr fontId="3"/>
  </si>
  <si>
    <t>在留資格4</t>
    <rPh sb="0" eb="4">
      <t>ザイリュウシカク</t>
    </rPh>
    <phoneticPr fontId="3"/>
  </si>
  <si>
    <t>入国目的4</t>
    <rPh sb="0" eb="4">
      <t>ニュウコクモクテキ</t>
    </rPh>
    <phoneticPr fontId="3"/>
  </si>
  <si>
    <t>ビザの種類</t>
    <rPh sb="3" eb="5">
      <t>シュルイ</t>
    </rPh>
    <phoneticPr fontId="15"/>
  </si>
  <si>
    <t>sbr_t_student_general_item</t>
    <phoneticPr fontId="3"/>
  </si>
  <si>
    <t>汎用項目カラム</t>
    <rPh sb="0" eb="2">
      <t>ﾊﾝﾖｳ</t>
    </rPh>
    <rPh sb="2" eb="4">
      <t>ｺｳﾓｸ</t>
    </rPh>
    <phoneticPr fontId="19" type="noConversion"/>
  </si>
  <si>
    <t>取得回数</t>
    <rPh sb="0" eb="4">
      <t>シュトクカイスウ</t>
    </rPh>
    <phoneticPr fontId="15"/>
  </si>
  <si>
    <t>取下げ回数</t>
    <rPh sb="0" eb="2">
      <t>トリサ</t>
    </rPh>
    <rPh sb="3" eb="5">
      <t>カイスウ</t>
    </rPh>
    <phoneticPr fontId="3"/>
  </si>
  <si>
    <t>不交付回数</t>
    <rPh sb="0" eb="5">
      <t>フコウフカイスウ</t>
    </rPh>
    <phoneticPr fontId="3"/>
  </si>
  <si>
    <t>本国の家族続柄1</t>
    <rPh sb="0" eb="2">
      <t>ホンゴク</t>
    </rPh>
    <rPh sb="3" eb="5">
      <t>カゾク</t>
    </rPh>
    <rPh sb="5" eb="7">
      <t>ツヅキガラ</t>
    </rPh>
    <phoneticPr fontId="3"/>
  </si>
  <si>
    <t>本国の家族氏名1</t>
    <rPh sb="0" eb="2">
      <t>ホンゴク</t>
    </rPh>
    <rPh sb="3" eb="5">
      <t>カゾク</t>
    </rPh>
    <rPh sb="5" eb="7">
      <t>シメイ</t>
    </rPh>
    <phoneticPr fontId="3"/>
  </si>
  <si>
    <t>本国の家族年齢1</t>
    <rPh sb="0" eb="2">
      <t>ホンゴク</t>
    </rPh>
    <rPh sb="3" eb="5">
      <t>カゾク</t>
    </rPh>
    <rPh sb="5" eb="7">
      <t>ネンレイ</t>
    </rPh>
    <phoneticPr fontId="3"/>
  </si>
  <si>
    <t>本国の家族生年月日1</t>
    <phoneticPr fontId="3"/>
  </si>
  <si>
    <t>本国の家族国籍1</t>
    <rPh sb="0" eb="2">
      <t>ホンゴク</t>
    </rPh>
    <rPh sb="3" eb="5">
      <t>カゾク</t>
    </rPh>
    <rPh sb="5" eb="7">
      <t>コクセキ</t>
    </rPh>
    <phoneticPr fontId="3"/>
  </si>
  <si>
    <t>本国の家族職業1</t>
    <rPh sb="0" eb="2">
      <t>ホンゴク</t>
    </rPh>
    <rPh sb="3" eb="5">
      <t>カゾク</t>
    </rPh>
    <rPh sb="5" eb="7">
      <t>ショクギョウ</t>
    </rPh>
    <phoneticPr fontId="3"/>
  </si>
  <si>
    <t>本国の家族現住所1</t>
    <rPh sb="0" eb="2">
      <t>ホンゴク</t>
    </rPh>
    <rPh sb="3" eb="5">
      <t>カゾク</t>
    </rPh>
    <rPh sb="5" eb="8">
      <t>ゲンジュウショ</t>
    </rPh>
    <phoneticPr fontId="3"/>
  </si>
  <si>
    <t>本国の家族続柄2</t>
    <rPh sb="0" eb="2">
      <t>ホンゴク</t>
    </rPh>
    <rPh sb="3" eb="5">
      <t>カゾク</t>
    </rPh>
    <rPh sb="5" eb="7">
      <t>ツヅキガラ</t>
    </rPh>
    <phoneticPr fontId="3"/>
  </si>
  <si>
    <t>本国の家族氏名2</t>
    <rPh sb="0" eb="2">
      <t>ホンゴク</t>
    </rPh>
    <rPh sb="3" eb="5">
      <t>カゾク</t>
    </rPh>
    <rPh sb="5" eb="7">
      <t>シメイ</t>
    </rPh>
    <phoneticPr fontId="3"/>
  </si>
  <si>
    <t>本国の家族年齢2</t>
    <rPh sb="0" eb="2">
      <t>ホンゴク</t>
    </rPh>
    <rPh sb="3" eb="5">
      <t>カゾク</t>
    </rPh>
    <rPh sb="5" eb="7">
      <t>ネンレイ</t>
    </rPh>
    <phoneticPr fontId="3"/>
  </si>
  <si>
    <t>本国の家族生年月日2</t>
  </si>
  <si>
    <t>本国の家族国籍2</t>
    <rPh sb="0" eb="2">
      <t>ホンゴク</t>
    </rPh>
    <rPh sb="3" eb="5">
      <t>カゾク</t>
    </rPh>
    <rPh sb="5" eb="7">
      <t>コクセキ</t>
    </rPh>
    <phoneticPr fontId="3"/>
  </si>
  <si>
    <t>本国の家族職業2</t>
    <rPh sb="0" eb="2">
      <t>ホンゴク</t>
    </rPh>
    <rPh sb="3" eb="5">
      <t>カゾク</t>
    </rPh>
    <rPh sb="5" eb="7">
      <t>ショクギョウ</t>
    </rPh>
    <phoneticPr fontId="3"/>
  </si>
  <si>
    <t>本国の家族現住所2</t>
    <rPh sb="0" eb="2">
      <t>ホンゴク</t>
    </rPh>
    <rPh sb="3" eb="5">
      <t>カゾク</t>
    </rPh>
    <rPh sb="5" eb="8">
      <t>ゲンジュウショ</t>
    </rPh>
    <phoneticPr fontId="3"/>
  </si>
  <si>
    <t>本国の家族続柄3</t>
    <rPh sb="0" eb="2">
      <t>ホンゴク</t>
    </rPh>
    <rPh sb="3" eb="5">
      <t>カゾク</t>
    </rPh>
    <rPh sb="5" eb="7">
      <t>ツヅキガラ</t>
    </rPh>
    <phoneticPr fontId="3"/>
  </si>
  <si>
    <t>本国の家族氏名3</t>
    <rPh sb="0" eb="2">
      <t>ホンゴク</t>
    </rPh>
    <rPh sb="3" eb="5">
      <t>カゾク</t>
    </rPh>
    <rPh sb="5" eb="7">
      <t>シメイ</t>
    </rPh>
    <phoneticPr fontId="3"/>
  </si>
  <si>
    <t>本国の家族年齢3</t>
    <rPh sb="0" eb="2">
      <t>ホンゴク</t>
    </rPh>
    <rPh sb="3" eb="5">
      <t>カゾク</t>
    </rPh>
    <rPh sb="5" eb="7">
      <t>ネンレイ</t>
    </rPh>
    <phoneticPr fontId="3"/>
  </si>
  <si>
    <t>本国の家族生年月日3</t>
  </si>
  <si>
    <t>本国の家族国籍3</t>
    <rPh sb="0" eb="2">
      <t>ホンゴク</t>
    </rPh>
    <rPh sb="3" eb="5">
      <t>カゾク</t>
    </rPh>
    <rPh sb="5" eb="7">
      <t>コクセキ</t>
    </rPh>
    <phoneticPr fontId="3"/>
  </si>
  <si>
    <t>本国の家族職業3</t>
    <rPh sb="0" eb="2">
      <t>ホンゴク</t>
    </rPh>
    <rPh sb="3" eb="5">
      <t>カゾク</t>
    </rPh>
    <rPh sb="5" eb="7">
      <t>ショクギョウ</t>
    </rPh>
    <phoneticPr fontId="3"/>
  </si>
  <si>
    <t>本国の家族現住所3</t>
    <rPh sb="0" eb="2">
      <t>ホンゴク</t>
    </rPh>
    <rPh sb="3" eb="5">
      <t>カゾク</t>
    </rPh>
    <rPh sb="5" eb="8">
      <t>ゲンジュウショ</t>
    </rPh>
    <phoneticPr fontId="3"/>
  </si>
  <si>
    <t>本国の家族続柄4</t>
    <rPh sb="0" eb="2">
      <t>ホンゴク</t>
    </rPh>
    <rPh sb="3" eb="5">
      <t>カゾク</t>
    </rPh>
    <rPh sb="5" eb="7">
      <t>ツヅキガラ</t>
    </rPh>
    <phoneticPr fontId="3"/>
  </si>
  <si>
    <t>本国の家族氏名4</t>
    <rPh sb="0" eb="2">
      <t>ホンゴク</t>
    </rPh>
    <rPh sb="3" eb="5">
      <t>カゾク</t>
    </rPh>
    <rPh sb="5" eb="7">
      <t>シメイ</t>
    </rPh>
    <phoneticPr fontId="3"/>
  </si>
  <si>
    <t>本国の家族年齢4</t>
    <rPh sb="0" eb="2">
      <t>ホンゴク</t>
    </rPh>
    <rPh sb="3" eb="5">
      <t>カゾク</t>
    </rPh>
    <rPh sb="5" eb="7">
      <t>ネンレイ</t>
    </rPh>
    <phoneticPr fontId="3"/>
  </si>
  <si>
    <t>本国の家族生年月日4</t>
  </si>
  <si>
    <t>本国の家族国籍4</t>
    <rPh sb="0" eb="2">
      <t>ホンゴク</t>
    </rPh>
    <rPh sb="3" eb="5">
      <t>カゾク</t>
    </rPh>
    <rPh sb="5" eb="7">
      <t>コクセキ</t>
    </rPh>
    <phoneticPr fontId="3"/>
  </si>
  <si>
    <t>本国の家族職業4</t>
    <rPh sb="0" eb="2">
      <t>ホンゴク</t>
    </rPh>
    <rPh sb="3" eb="5">
      <t>カゾク</t>
    </rPh>
    <rPh sb="5" eb="7">
      <t>ショクギョウ</t>
    </rPh>
    <phoneticPr fontId="3"/>
  </si>
  <si>
    <t>本国の家族現住所4</t>
    <rPh sb="0" eb="2">
      <t>ホンゴク</t>
    </rPh>
    <rPh sb="3" eb="5">
      <t>カゾク</t>
    </rPh>
    <rPh sb="5" eb="8">
      <t>ゲンジュウショ</t>
    </rPh>
    <phoneticPr fontId="3"/>
  </si>
  <si>
    <t>本国の家族続柄5</t>
    <rPh sb="0" eb="2">
      <t>ホンゴク</t>
    </rPh>
    <rPh sb="3" eb="5">
      <t>カゾク</t>
    </rPh>
    <rPh sb="5" eb="7">
      <t>ツヅキガラ</t>
    </rPh>
    <phoneticPr fontId="3"/>
  </si>
  <si>
    <t>本国の家族氏名5</t>
    <rPh sb="0" eb="2">
      <t>ホンゴク</t>
    </rPh>
    <rPh sb="3" eb="5">
      <t>カゾク</t>
    </rPh>
    <rPh sb="5" eb="7">
      <t>シメイ</t>
    </rPh>
    <phoneticPr fontId="3"/>
  </si>
  <si>
    <t>本国の家族年齢5</t>
    <rPh sb="0" eb="2">
      <t>ホンゴク</t>
    </rPh>
    <rPh sb="3" eb="5">
      <t>カゾク</t>
    </rPh>
    <rPh sb="5" eb="7">
      <t>ネンレイ</t>
    </rPh>
    <phoneticPr fontId="3"/>
  </si>
  <si>
    <t>本国の家族生年月日5</t>
  </si>
  <si>
    <t>本国の家族国籍5</t>
    <rPh sb="0" eb="2">
      <t>ホンゴク</t>
    </rPh>
    <rPh sb="3" eb="5">
      <t>カゾク</t>
    </rPh>
    <rPh sb="5" eb="7">
      <t>コクセキ</t>
    </rPh>
    <phoneticPr fontId="3"/>
  </si>
  <si>
    <t>本国の家族職業5</t>
    <rPh sb="0" eb="2">
      <t>ホンゴク</t>
    </rPh>
    <rPh sb="3" eb="5">
      <t>カゾク</t>
    </rPh>
    <rPh sb="5" eb="7">
      <t>ショクギョウ</t>
    </rPh>
    <phoneticPr fontId="3"/>
  </si>
  <si>
    <t>本国の家族現住所5</t>
    <rPh sb="0" eb="2">
      <t>ホンゴク</t>
    </rPh>
    <rPh sb="3" eb="5">
      <t>カゾク</t>
    </rPh>
    <rPh sb="5" eb="8">
      <t>ゲンジュウショ</t>
    </rPh>
    <phoneticPr fontId="3"/>
  </si>
  <si>
    <t>本国の家族続柄6</t>
    <rPh sb="0" eb="2">
      <t>ホンゴク</t>
    </rPh>
    <rPh sb="3" eb="5">
      <t>カゾク</t>
    </rPh>
    <rPh sb="5" eb="7">
      <t>ツヅキガラ</t>
    </rPh>
    <phoneticPr fontId="3"/>
  </si>
  <si>
    <t>本国の家族氏名6</t>
    <rPh sb="0" eb="2">
      <t>ホンゴク</t>
    </rPh>
    <rPh sb="3" eb="5">
      <t>カゾク</t>
    </rPh>
    <rPh sb="5" eb="7">
      <t>シメイ</t>
    </rPh>
    <phoneticPr fontId="3"/>
  </si>
  <si>
    <t>本国の家族年齢6</t>
    <rPh sb="0" eb="2">
      <t>ホンゴク</t>
    </rPh>
    <rPh sb="3" eb="5">
      <t>カゾク</t>
    </rPh>
    <rPh sb="5" eb="7">
      <t>ネンレイ</t>
    </rPh>
    <phoneticPr fontId="3"/>
  </si>
  <si>
    <t>本国の家族生年月日6</t>
  </si>
  <si>
    <t>本国の家族国籍6</t>
    <rPh sb="0" eb="2">
      <t>ホンゴク</t>
    </rPh>
    <rPh sb="3" eb="5">
      <t>カゾク</t>
    </rPh>
    <rPh sb="5" eb="7">
      <t>コクセキ</t>
    </rPh>
    <phoneticPr fontId="3"/>
  </si>
  <si>
    <t>本国の家族職業6</t>
    <rPh sb="0" eb="2">
      <t>ホンゴク</t>
    </rPh>
    <rPh sb="3" eb="5">
      <t>カゾク</t>
    </rPh>
    <rPh sb="5" eb="7">
      <t>ショクギョウ</t>
    </rPh>
    <phoneticPr fontId="3"/>
  </si>
  <si>
    <t>本国の家族現住所6</t>
    <rPh sb="0" eb="2">
      <t>ホンゴク</t>
    </rPh>
    <rPh sb="3" eb="5">
      <t>カゾク</t>
    </rPh>
    <rPh sb="5" eb="8">
      <t>ゲンジュウショ</t>
    </rPh>
    <phoneticPr fontId="3"/>
  </si>
  <si>
    <t>本国の家族続柄7</t>
    <rPh sb="0" eb="2">
      <t>ホンゴク</t>
    </rPh>
    <rPh sb="3" eb="5">
      <t>カゾク</t>
    </rPh>
    <rPh sb="5" eb="7">
      <t>ツヅキガラ</t>
    </rPh>
    <phoneticPr fontId="3"/>
  </si>
  <si>
    <t>本国の家族氏名7</t>
    <rPh sb="0" eb="2">
      <t>ホンゴク</t>
    </rPh>
    <rPh sb="3" eb="5">
      <t>カゾク</t>
    </rPh>
    <rPh sb="5" eb="7">
      <t>シメイ</t>
    </rPh>
    <phoneticPr fontId="3"/>
  </si>
  <si>
    <t>本国の家族年齢7</t>
    <rPh sb="0" eb="2">
      <t>ホンゴク</t>
    </rPh>
    <rPh sb="3" eb="5">
      <t>カゾク</t>
    </rPh>
    <rPh sb="5" eb="7">
      <t>ネンレイ</t>
    </rPh>
    <phoneticPr fontId="3"/>
  </si>
  <si>
    <t>本国の家族生年月日7</t>
  </si>
  <si>
    <t>本国の家族国籍7</t>
    <rPh sb="0" eb="2">
      <t>ホンゴク</t>
    </rPh>
    <rPh sb="3" eb="5">
      <t>カゾク</t>
    </rPh>
    <rPh sb="5" eb="7">
      <t>コクセキ</t>
    </rPh>
    <phoneticPr fontId="3"/>
  </si>
  <si>
    <t>本国の家族職業7</t>
    <rPh sb="0" eb="2">
      <t>ホンゴク</t>
    </rPh>
    <rPh sb="3" eb="5">
      <t>カゾク</t>
    </rPh>
    <rPh sb="5" eb="7">
      <t>ショクギョウ</t>
    </rPh>
    <phoneticPr fontId="3"/>
  </si>
  <si>
    <t>本国の家族現住所7</t>
    <rPh sb="0" eb="2">
      <t>ホンゴク</t>
    </rPh>
    <rPh sb="3" eb="5">
      <t>カゾク</t>
    </rPh>
    <rPh sb="5" eb="8">
      <t>ゲンジュウショ</t>
    </rPh>
    <phoneticPr fontId="3"/>
  </si>
  <si>
    <t>本国の家族続柄8</t>
    <rPh sb="0" eb="2">
      <t>ホンゴク</t>
    </rPh>
    <rPh sb="3" eb="5">
      <t>カゾク</t>
    </rPh>
    <rPh sb="5" eb="7">
      <t>ツヅキガラ</t>
    </rPh>
    <phoneticPr fontId="3"/>
  </si>
  <si>
    <t>本国の家族氏名8</t>
    <rPh sb="0" eb="2">
      <t>ホンゴク</t>
    </rPh>
    <rPh sb="3" eb="5">
      <t>カゾク</t>
    </rPh>
    <rPh sb="5" eb="7">
      <t>シメイ</t>
    </rPh>
    <phoneticPr fontId="3"/>
  </si>
  <si>
    <t>本国の家族年齢8</t>
    <rPh sb="0" eb="2">
      <t>ホンゴク</t>
    </rPh>
    <rPh sb="3" eb="5">
      <t>カゾク</t>
    </rPh>
    <rPh sb="5" eb="7">
      <t>ネンレイ</t>
    </rPh>
    <phoneticPr fontId="3"/>
  </si>
  <si>
    <t>本国の家族生年月日8</t>
  </si>
  <si>
    <t>本国の家族国籍8</t>
    <rPh sb="0" eb="2">
      <t>ホンゴク</t>
    </rPh>
    <rPh sb="3" eb="5">
      <t>カゾク</t>
    </rPh>
    <rPh sb="5" eb="7">
      <t>コクセキ</t>
    </rPh>
    <phoneticPr fontId="3"/>
  </si>
  <si>
    <t>本国の家族職業8</t>
    <rPh sb="0" eb="2">
      <t>ホンゴク</t>
    </rPh>
    <rPh sb="3" eb="5">
      <t>カゾク</t>
    </rPh>
    <rPh sb="5" eb="7">
      <t>ショクギョウ</t>
    </rPh>
    <phoneticPr fontId="3"/>
  </si>
  <si>
    <t>本国の家族現住所8</t>
    <rPh sb="0" eb="2">
      <t>ホンゴク</t>
    </rPh>
    <rPh sb="3" eb="5">
      <t>カゾク</t>
    </rPh>
    <rPh sb="5" eb="8">
      <t>ゲンジュウショ</t>
    </rPh>
    <phoneticPr fontId="3"/>
  </si>
  <si>
    <t>本国の家族続柄9</t>
    <rPh sb="0" eb="2">
      <t>ホンゴク</t>
    </rPh>
    <rPh sb="3" eb="5">
      <t>カゾク</t>
    </rPh>
    <rPh sb="5" eb="7">
      <t>ツヅキガラ</t>
    </rPh>
    <phoneticPr fontId="3"/>
  </si>
  <si>
    <t>本国の家族氏名9</t>
    <rPh sb="0" eb="2">
      <t>ホンゴク</t>
    </rPh>
    <rPh sb="3" eb="5">
      <t>カゾク</t>
    </rPh>
    <rPh sb="5" eb="7">
      <t>シメイ</t>
    </rPh>
    <phoneticPr fontId="3"/>
  </si>
  <si>
    <t>本国の家族年齢9</t>
    <rPh sb="0" eb="2">
      <t>ホンゴク</t>
    </rPh>
    <rPh sb="3" eb="5">
      <t>カゾク</t>
    </rPh>
    <rPh sb="5" eb="7">
      <t>ネンレイ</t>
    </rPh>
    <phoneticPr fontId="3"/>
  </si>
  <si>
    <t>本国の家族生年月日9</t>
  </si>
  <si>
    <t>本国の家族国籍9</t>
    <rPh sb="0" eb="2">
      <t>ホンゴク</t>
    </rPh>
    <rPh sb="3" eb="5">
      <t>カゾク</t>
    </rPh>
    <rPh sb="5" eb="7">
      <t>コクセキ</t>
    </rPh>
    <phoneticPr fontId="3"/>
  </si>
  <si>
    <t>本国の家族職業9</t>
    <rPh sb="0" eb="2">
      <t>ホンゴク</t>
    </rPh>
    <rPh sb="3" eb="5">
      <t>カゾク</t>
    </rPh>
    <rPh sb="5" eb="7">
      <t>ショクギョウ</t>
    </rPh>
    <phoneticPr fontId="3"/>
  </si>
  <si>
    <t>本国の家族現住所9</t>
    <rPh sb="0" eb="2">
      <t>ホンゴク</t>
    </rPh>
    <rPh sb="3" eb="5">
      <t>カゾク</t>
    </rPh>
    <rPh sb="5" eb="8">
      <t>ゲンジュウショ</t>
    </rPh>
    <phoneticPr fontId="3"/>
  </si>
  <si>
    <t>本国の家族続柄10</t>
    <rPh sb="0" eb="2">
      <t>ホンゴク</t>
    </rPh>
    <rPh sb="3" eb="5">
      <t>カゾク</t>
    </rPh>
    <rPh sb="5" eb="7">
      <t>ツヅキガラ</t>
    </rPh>
    <phoneticPr fontId="3"/>
  </si>
  <si>
    <t>本国の家族氏名10</t>
    <rPh sb="0" eb="2">
      <t>ホンゴク</t>
    </rPh>
    <rPh sb="3" eb="5">
      <t>カゾク</t>
    </rPh>
    <rPh sb="5" eb="7">
      <t>シメイ</t>
    </rPh>
    <phoneticPr fontId="3"/>
  </si>
  <si>
    <t>本国の家族年齢10</t>
    <rPh sb="0" eb="2">
      <t>ホンゴク</t>
    </rPh>
    <rPh sb="3" eb="5">
      <t>カゾク</t>
    </rPh>
    <rPh sb="5" eb="7">
      <t>ネンレイ</t>
    </rPh>
    <phoneticPr fontId="3"/>
  </si>
  <si>
    <t>本国の家族生年月日10</t>
  </si>
  <si>
    <t>本国の家族国籍10</t>
    <rPh sb="0" eb="2">
      <t>ホンゴク</t>
    </rPh>
    <rPh sb="3" eb="5">
      <t>カゾク</t>
    </rPh>
    <rPh sb="5" eb="7">
      <t>コクセキ</t>
    </rPh>
    <phoneticPr fontId="3"/>
  </si>
  <si>
    <t>本国の家族職業10</t>
    <rPh sb="0" eb="2">
      <t>ホンゴク</t>
    </rPh>
    <rPh sb="3" eb="5">
      <t>カゾク</t>
    </rPh>
    <rPh sb="5" eb="7">
      <t>ショクギョウ</t>
    </rPh>
    <phoneticPr fontId="3"/>
  </si>
  <si>
    <t>本国の家族現住所10</t>
    <rPh sb="0" eb="2">
      <t>ホンゴク</t>
    </rPh>
    <rPh sb="3" eb="5">
      <t>カゾク</t>
    </rPh>
    <rPh sb="5" eb="8">
      <t>ゲンジュウショ</t>
    </rPh>
    <phoneticPr fontId="3"/>
  </si>
  <si>
    <t>続柄1</t>
    <rPh sb="0" eb="2">
      <t>ツヅキガラ</t>
    </rPh>
    <phoneticPr fontId="15"/>
  </si>
  <si>
    <t>sbr_m_student_family</t>
    <phoneticPr fontId="19" type="noConversion"/>
  </si>
  <si>
    <t>family_1_relationship</t>
    <phoneticPr fontId="19" type="noConversion"/>
  </si>
  <si>
    <t>氏名1</t>
    <rPh sb="0" eb="2">
      <t>シメイ</t>
    </rPh>
    <phoneticPr fontId="15"/>
  </si>
  <si>
    <t>family_1_name</t>
    <phoneticPr fontId="19" type="noConversion"/>
  </si>
  <si>
    <t>生年月日1</t>
    <rPh sb="0" eb="4">
      <t>セイネンガッピ</t>
    </rPh>
    <phoneticPr fontId="15"/>
  </si>
  <si>
    <t>family_1_birthday</t>
    <phoneticPr fontId="19" type="noConversion"/>
  </si>
  <si>
    <t>国籍1</t>
    <rPh sb="0" eb="2">
      <t>コクセキ</t>
    </rPh>
    <phoneticPr fontId="15"/>
  </si>
  <si>
    <t>family_1_nationality_code</t>
    <phoneticPr fontId="19" type="noConversion"/>
  </si>
  <si>
    <t>同居予定の有無1</t>
    <rPh sb="0" eb="2">
      <t>ドウキョ</t>
    </rPh>
    <rPh sb="2" eb="4">
      <t>ヨテイ</t>
    </rPh>
    <rPh sb="5" eb="7">
      <t>ウム</t>
    </rPh>
    <phoneticPr fontId="15"/>
  </si>
  <si>
    <t>family_1_residing_with_applicant</t>
    <phoneticPr fontId="19" type="noConversion"/>
  </si>
  <si>
    <t>勤務先名・学校名1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</si>
  <si>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family_1_work</t>
    <phoneticPr fontId="19" type="noConversion"/>
  </si>
  <si>
    <t>在留カード番号1</t>
    <rPh sb="0" eb="2">
      <t>ザイリュウ</t>
    </rPh>
    <rPh sb="5" eb="7">
      <t>バンゴウ</t>
    </rPh>
    <phoneticPr fontId="15"/>
  </si>
  <si>
    <t>family_1_residence_card_number</t>
    <phoneticPr fontId="19" type="noConversion"/>
  </si>
  <si>
    <t>続柄2</t>
    <rPh sb="0" eb="2">
      <t>ツヅキガラ</t>
    </rPh>
    <phoneticPr fontId="15"/>
  </si>
  <si>
    <t>family_2_relationship</t>
  </si>
  <si>
    <t>氏名2</t>
    <rPh sb="0" eb="2">
      <t>シメイ</t>
    </rPh>
    <phoneticPr fontId="15"/>
  </si>
  <si>
    <t>family_2_name</t>
  </si>
  <si>
    <t>生年月日2</t>
    <rPh sb="0" eb="4">
      <t>セイネンガッピ</t>
    </rPh>
    <phoneticPr fontId="15"/>
  </si>
  <si>
    <t>family_2_birthday</t>
  </si>
  <si>
    <t>国籍2</t>
    <rPh sb="0" eb="2">
      <t>コクセキ</t>
    </rPh>
    <phoneticPr fontId="15"/>
  </si>
  <si>
    <t>family_2_nationality_code</t>
  </si>
  <si>
    <t>同居予定の有無2</t>
    <rPh sb="0" eb="2">
      <t>ドウキョ</t>
    </rPh>
    <rPh sb="2" eb="4">
      <t>ヨテイ</t>
    </rPh>
    <rPh sb="5" eb="7">
      <t>ウム</t>
    </rPh>
    <phoneticPr fontId="15"/>
  </si>
  <si>
    <t>family_2_residing_with_applicant</t>
  </si>
  <si>
    <t>勤務先名・学校名2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</si>
  <si>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family_2_work</t>
  </si>
  <si>
    <t>在留カード番号2</t>
    <rPh sb="0" eb="2">
      <t>ザイリュウ</t>
    </rPh>
    <rPh sb="5" eb="7">
      <t>バンゴウ</t>
    </rPh>
    <phoneticPr fontId="15"/>
  </si>
  <si>
    <t>family_2_residence_card_number</t>
  </si>
  <si>
    <t>続柄3</t>
    <rPh sb="0" eb="2">
      <t>ツヅキガラ</t>
    </rPh>
    <phoneticPr fontId="15"/>
  </si>
  <si>
    <t>family_3_relationship</t>
    <phoneticPr fontId="19" type="noConversion"/>
  </si>
  <si>
    <t>氏名3</t>
    <rPh sb="0" eb="2">
      <t>シメイ</t>
    </rPh>
    <phoneticPr fontId="15"/>
  </si>
  <si>
    <t>family_3_name</t>
    <phoneticPr fontId="19" type="noConversion"/>
  </si>
  <si>
    <t>生年月日3</t>
    <rPh sb="0" eb="4">
      <t>セイネンガッピ</t>
    </rPh>
    <phoneticPr fontId="15"/>
  </si>
  <si>
    <t>family_3_birthday</t>
    <phoneticPr fontId="19" type="noConversion"/>
  </si>
  <si>
    <t>国籍3</t>
    <rPh sb="0" eb="2">
      <t>コクセキ</t>
    </rPh>
    <phoneticPr fontId="15"/>
  </si>
  <si>
    <t>family_3_nationality_code</t>
    <phoneticPr fontId="19" type="noConversion"/>
  </si>
  <si>
    <t>同居予定の有無3</t>
    <rPh sb="0" eb="2">
      <t>ドウキョ</t>
    </rPh>
    <rPh sb="2" eb="4">
      <t>ヨテイ</t>
    </rPh>
    <rPh sb="5" eb="7">
      <t>ウム</t>
    </rPh>
    <phoneticPr fontId="15"/>
  </si>
  <si>
    <t>family_3_residing_with_applicant</t>
    <phoneticPr fontId="19" type="noConversion"/>
  </si>
  <si>
    <t>勤務先名・学校名3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</si>
  <si>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family_3_work</t>
    <phoneticPr fontId="19" type="noConversion"/>
  </si>
  <si>
    <t>在留カード番号3</t>
    <rPh sb="0" eb="2">
      <t>ザイリュウ</t>
    </rPh>
    <rPh sb="5" eb="7">
      <t>バンゴウ</t>
    </rPh>
    <phoneticPr fontId="15"/>
  </si>
  <si>
    <t>family_3_residence_card_number</t>
    <phoneticPr fontId="19" type="noConversion"/>
  </si>
  <si>
    <t>続柄4</t>
    <rPh sb="0" eb="2">
      <t>ツヅキガラ</t>
    </rPh>
    <phoneticPr fontId="15"/>
  </si>
  <si>
    <t>family_4_relationship</t>
  </si>
  <si>
    <t>氏名4</t>
    <rPh sb="0" eb="2">
      <t>シメイ</t>
    </rPh>
    <phoneticPr fontId="15"/>
  </si>
  <si>
    <t>family_4_name</t>
  </si>
  <si>
    <t>生年月日4</t>
    <rPh sb="0" eb="4">
      <t>セイネンガッピ</t>
    </rPh>
    <phoneticPr fontId="15"/>
  </si>
  <si>
    <t>family_4_birthday</t>
  </si>
  <si>
    <t>国籍4</t>
    <rPh sb="0" eb="2">
      <t>コクセキ</t>
    </rPh>
    <phoneticPr fontId="15"/>
  </si>
  <si>
    <t>family_4_nationality_code</t>
  </si>
  <si>
    <t>同居予定の有無4</t>
    <rPh sb="0" eb="2">
      <t>ドウキョ</t>
    </rPh>
    <rPh sb="2" eb="4">
      <t>ヨテイ</t>
    </rPh>
    <rPh sb="5" eb="7">
      <t>ウム</t>
    </rPh>
    <phoneticPr fontId="15"/>
  </si>
  <si>
    <t>family_4_residing_with_applicant</t>
  </si>
  <si>
    <t>勤務先名・学校名4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</si>
  <si>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family_4_work</t>
  </si>
  <si>
    <t>在留カード番号4</t>
    <rPh sb="0" eb="2">
      <t>ザイリュウ</t>
    </rPh>
    <rPh sb="5" eb="7">
      <t>バンゴウ</t>
    </rPh>
    <phoneticPr fontId="15"/>
  </si>
  <si>
    <t>family_4_residence_card_number</t>
  </si>
  <si>
    <t>修学年数</t>
    <rPh sb="0" eb="4">
      <t>シュウガクネンスウ</t>
    </rPh>
    <phoneticPr fontId="3"/>
  </si>
  <si>
    <t>student_total_education_period</t>
    <phoneticPr fontId="19" type="noConversion"/>
  </si>
  <si>
    <t>学校種別1</t>
    <rPh sb="0" eb="4">
      <t>ガッコウシュベツ</t>
    </rPh>
    <phoneticPr fontId="3"/>
  </si>
  <si>
    <t>sbr_m_student_before_admission_academic_history</t>
  </si>
  <si>
    <t>academic_history_1_school_type</t>
    <phoneticPr fontId="19" type="noConversion"/>
  </si>
  <si>
    <t>学校名1</t>
    <rPh sb="0" eb="3">
      <t>ガッコウメイ</t>
    </rPh>
    <phoneticPr fontId="3"/>
  </si>
  <si>
    <t>sbr_m_student_before_admission_academic_history</t>
    <phoneticPr fontId="19" type="noConversion"/>
  </si>
  <si>
    <t>academic_history_1_school_name</t>
    <phoneticPr fontId="19" type="noConversion"/>
  </si>
  <si>
    <t>所在地1</t>
    <rPh sb="0" eb="3">
      <t>ショザイチ</t>
    </rPh>
    <phoneticPr fontId="3"/>
  </si>
  <si>
    <t>academic_history_1_school_address</t>
    <phoneticPr fontId="19" type="noConversion"/>
  </si>
  <si>
    <t>入学年月1</t>
    <rPh sb="0" eb="4">
      <t>ニュウガクネンゲツ</t>
    </rPh>
    <phoneticPr fontId="3"/>
  </si>
  <si>
    <t>academic_history_1_admission_date</t>
    <phoneticPr fontId="19" type="noConversion"/>
  </si>
  <si>
    <t>卒業年月1</t>
    <rPh sb="0" eb="4">
      <t>ソツギョウネンゲツ</t>
    </rPh>
    <phoneticPr fontId="3"/>
  </si>
  <si>
    <t>academic_history_1_graduation_date</t>
    <phoneticPr fontId="19" type="noConversion"/>
  </si>
  <si>
    <t>在籍ステータス1</t>
    <rPh sb="0" eb="2">
      <t>ザイセキ</t>
    </rPh>
    <phoneticPr fontId="3"/>
  </si>
  <si>
    <t>academic_history_1_enrolled_status</t>
    <phoneticPr fontId="3"/>
  </si>
  <si>
    <t>学校種別2</t>
    <rPh sb="0" eb="4">
      <t>ガッコウシュベツ</t>
    </rPh>
    <phoneticPr fontId="3"/>
  </si>
  <si>
    <t>academic_history_2_school_type</t>
  </si>
  <si>
    <t>学校名2</t>
    <rPh sb="0" eb="3">
      <t>ガッコウメイ</t>
    </rPh>
    <phoneticPr fontId="3"/>
  </si>
  <si>
    <t>academic_history_2_school_name</t>
  </si>
  <si>
    <t>所在地2</t>
    <rPh sb="0" eb="3">
      <t>ショザイチ</t>
    </rPh>
    <phoneticPr fontId="3"/>
  </si>
  <si>
    <t>academic_history_2_school_address</t>
  </si>
  <si>
    <t>入学年月2</t>
    <rPh sb="0" eb="4">
      <t>ニュウガクネンゲツ</t>
    </rPh>
    <phoneticPr fontId="3"/>
  </si>
  <si>
    <t>academic_history_2_admission_date</t>
  </si>
  <si>
    <t>卒業年月2</t>
    <rPh sb="0" eb="4">
      <t>ソツギョウネンゲツ</t>
    </rPh>
    <phoneticPr fontId="3"/>
  </si>
  <si>
    <t>academic_history_2_graduation_date</t>
  </si>
  <si>
    <t>在籍ステータス2</t>
    <rPh sb="0" eb="2">
      <t>ザイセキ</t>
    </rPh>
    <phoneticPr fontId="3"/>
  </si>
  <si>
    <t>academic_history_2_enrolled_status</t>
    <phoneticPr fontId="3"/>
  </si>
  <si>
    <t>学校種別3</t>
    <rPh sb="0" eb="4">
      <t>ガッコウシュベツ</t>
    </rPh>
    <phoneticPr fontId="3"/>
  </si>
  <si>
    <t>academic_history_3_school_type</t>
  </si>
  <si>
    <t>学校名3</t>
    <rPh sb="0" eb="3">
      <t>ガッコウメイ</t>
    </rPh>
    <phoneticPr fontId="3"/>
  </si>
  <si>
    <t>academic_history_3_school_name</t>
  </si>
  <si>
    <t>所在地3</t>
    <rPh sb="0" eb="3">
      <t>ショザイチ</t>
    </rPh>
    <phoneticPr fontId="3"/>
  </si>
  <si>
    <t>academic_history_3_school_address</t>
  </si>
  <si>
    <t>入学年月3</t>
    <rPh sb="0" eb="4">
      <t>ニュウガクネンゲツ</t>
    </rPh>
    <phoneticPr fontId="3"/>
  </si>
  <si>
    <t>academic_history_3_admission_date</t>
  </si>
  <si>
    <t>卒業年月3</t>
    <rPh sb="0" eb="4">
      <t>ソツギョウネンゲツ</t>
    </rPh>
    <phoneticPr fontId="3"/>
  </si>
  <si>
    <t>academic_history_3_graduation_date</t>
  </si>
  <si>
    <t>在籍ステータス3</t>
    <rPh sb="0" eb="2">
      <t>ザイセキ</t>
    </rPh>
    <phoneticPr fontId="3"/>
  </si>
  <si>
    <t>academic_history_3_enrolled_status</t>
    <phoneticPr fontId="3"/>
  </si>
  <si>
    <t>学校種別4</t>
    <rPh sb="0" eb="4">
      <t>ガッコウシュベツ</t>
    </rPh>
    <phoneticPr fontId="3"/>
  </si>
  <si>
    <t>academic_history_4_school_type</t>
  </si>
  <si>
    <t>学校名4</t>
    <rPh sb="0" eb="3">
      <t>ガッコウメイ</t>
    </rPh>
    <phoneticPr fontId="3"/>
  </si>
  <si>
    <t>academic_history_4_school_name</t>
  </si>
  <si>
    <t>所在地4</t>
    <rPh sb="0" eb="3">
      <t>ショザイチ</t>
    </rPh>
    <phoneticPr fontId="3"/>
  </si>
  <si>
    <t>sbr_t_student_general_item</t>
    <phoneticPr fontId="19" type="noConversion"/>
  </si>
  <si>
    <t>academic_history_4_school_address</t>
  </si>
  <si>
    <t>入学年月4</t>
    <rPh sb="0" eb="4">
      <t>ニュウガクネンゲツ</t>
    </rPh>
    <phoneticPr fontId="3"/>
  </si>
  <si>
    <t>academic_history_4_admission_date</t>
  </si>
  <si>
    <t>卒業年月4</t>
    <rPh sb="0" eb="4">
      <t>ソツギョウネンゲツ</t>
    </rPh>
    <phoneticPr fontId="3"/>
  </si>
  <si>
    <t>academic_history_4_graduation_date</t>
  </si>
  <si>
    <t>在籍ステータス4</t>
    <rPh sb="0" eb="2">
      <t>ザイセキ</t>
    </rPh>
    <phoneticPr fontId="3"/>
  </si>
  <si>
    <t>academic_history_4_enrolled_status</t>
    <phoneticPr fontId="3"/>
  </si>
  <si>
    <t>学校種別5</t>
    <rPh sb="0" eb="4">
      <t>ガッコウシュベツ</t>
    </rPh>
    <phoneticPr fontId="3"/>
  </si>
  <si>
    <t>academic_history_5_school_type</t>
  </si>
  <si>
    <t>学校名5</t>
    <rPh sb="0" eb="3">
      <t>ガッコウメイ</t>
    </rPh>
    <phoneticPr fontId="3"/>
  </si>
  <si>
    <t>academic_history_5_school_name</t>
  </si>
  <si>
    <t>所在地5</t>
    <rPh sb="0" eb="3">
      <t>ショザイチ</t>
    </rPh>
    <phoneticPr fontId="3"/>
  </si>
  <si>
    <t>academic_history_5_school_address</t>
  </si>
  <si>
    <t>入学年月5</t>
    <rPh sb="0" eb="4">
      <t>ニュウガクネンゲツ</t>
    </rPh>
    <phoneticPr fontId="3"/>
  </si>
  <si>
    <t>academic_history_5_admission_date</t>
  </si>
  <si>
    <t>卒業年月5</t>
    <rPh sb="0" eb="4">
      <t>ソツギョウネンゲツ</t>
    </rPh>
    <phoneticPr fontId="3"/>
  </si>
  <si>
    <t>academic_history_5_graduation_date</t>
  </si>
  <si>
    <t>在籍ステータス5</t>
    <rPh sb="0" eb="2">
      <t>ザイセキ</t>
    </rPh>
    <phoneticPr fontId="3"/>
  </si>
  <si>
    <t>academic_history_5_enrolled_status</t>
    <phoneticPr fontId="3"/>
  </si>
  <si>
    <t>最終学歴</t>
    <rPh sb="0" eb="4">
      <t>サイシュウガクレキ</t>
    </rPh>
    <phoneticPr fontId="3"/>
  </si>
  <si>
    <t>final_academic_history_school_flag</t>
    <phoneticPr fontId="3"/>
  </si>
  <si>
    <t>会社・事業所名1</t>
    <rPh sb="0" eb="2">
      <t>カイシャ</t>
    </rPh>
    <rPh sb="3" eb="7">
      <t>ジギョウショメイ</t>
    </rPh>
    <phoneticPr fontId="3"/>
  </si>
  <si>
    <t>sbr_m_student_before_admission_work_history</t>
    <phoneticPr fontId="3"/>
  </si>
  <si>
    <t>work_history_1_company_name</t>
    <phoneticPr fontId="3"/>
  </si>
  <si>
    <t>work_history_1_company_address</t>
    <phoneticPr fontId="3"/>
  </si>
  <si>
    <t>職種1</t>
    <rPh sb="0" eb="2">
      <t>ショクシュ</t>
    </rPh>
    <phoneticPr fontId="3"/>
  </si>
  <si>
    <t>work_history_1_profession</t>
    <phoneticPr fontId="3"/>
  </si>
  <si>
    <t>就業年月1</t>
    <rPh sb="0" eb="4">
      <t>シュウギョウネンゲツ</t>
    </rPh>
    <phoneticPr fontId="3"/>
  </si>
  <si>
    <t>work_history_1_join_date</t>
    <phoneticPr fontId="3"/>
  </si>
  <si>
    <t>退職年月1</t>
    <rPh sb="0" eb="4">
      <t>タイショクネンゲツ</t>
    </rPh>
    <phoneticPr fontId="3"/>
  </si>
  <si>
    <t>work_history_1_leave_date</t>
    <phoneticPr fontId="3"/>
  </si>
  <si>
    <t>会社・事業所名2</t>
    <rPh sb="0" eb="2">
      <t>カイシャ</t>
    </rPh>
    <rPh sb="3" eb="7">
      <t>ジギョウショメイ</t>
    </rPh>
    <phoneticPr fontId="3"/>
  </si>
  <si>
    <t>work_history_2_company_name</t>
  </si>
  <si>
    <t>work_history_2_company_address</t>
  </si>
  <si>
    <t>職種2</t>
    <rPh sb="0" eb="2">
      <t>ショクシュ</t>
    </rPh>
    <phoneticPr fontId="3"/>
  </si>
  <si>
    <t>work_history_2_profession</t>
    <phoneticPr fontId="3"/>
  </si>
  <si>
    <t>就業年月2</t>
    <rPh sb="0" eb="4">
      <t>シュウギョウネンゲツ</t>
    </rPh>
    <phoneticPr fontId="3"/>
  </si>
  <si>
    <t>work_history_2_join_date</t>
  </si>
  <si>
    <t>退職年月2</t>
    <rPh sb="0" eb="4">
      <t>タイショクネンゲツ</t>
    </rPh>
    <phoneticPr fontId="3"/>
  </si>
  <si>
    <t>work_history_2_leave_date</t>
  </si>
  <si>
    <t>会社・事業所名3</t>
    <rPh sb="0" eb="2">
      <t>カイシャ</t>
    </rPh>
    <rPh sb="3" eb="7">
      <t>ジギョウショメイ</t>
    </rPh>
    <phoneticPr fontId="3"/>
  </si>
  <si>
    <t>work_history_3_company_name</t>
  </si>
  <si>
    <t>work_history_3_company_address</t>
  </si>
  <si>
    <t>職種3</t>
    <rPh sb="0" eb="2">
      <t>ショクシュ</t>
    </rPh>
    <phoneticPr fontId="3"/>
  </si>
  <si>
    <t>work_history_3_profession</t>
    <phoneticPr fontId="3"/>
  </si>
  <si>
    <t>就業年月3</t>
    <rPh sb="0" eb="4">
      <t>シュウギョウネンゲツ</t>
    </rPh>
    <phoneticPr fontId="3"/>
  </si>
  <si>
    <t>work_history_3_join_date</t>
  </si>
  <si>
    <t>退職年月3</t>
    <rPh sb="0" eb="4">
      <t>タイショクネンゲツ</t>
    </rPh>
    <phoneticPr fontId="3"/>
  </si>
  <si>
    <t>work_history_3_leave_date</t>
  </si>
  <si>
    <t>sbr_m_student_japanese_ability</t>
    <phoneticPr fontId="3"/>
  </si>
  <si>
    <t>japanese_education_1_organization</t>
    <phoneticPr fontId="3"/>
  </si>
  <si>
    <t>japanese_ability_organization</t>
    <phoneticPr fontId="19" type="noConversion"/>
  </si>
  <si>
    <t>japanese_ability_organization_address</t>
    <phoneticPr fontId="3"/>
  </si>
  <si>
    <t>学習機関開始年1</t>
    <rPh sb="0" eb="4">
      <t>ガクシュウキカン</t>
    </rPh>
    <rPh sb="4" eb="7">
      <t>カイシネン</t>
    </rPh>
    <phoneticPr fontId="3"/>
  </si>
  <si>
    <t>japanese_education_1_start_year</t>
    <phoneticPr fontId="3"/>
  </si>
  <si>
    <t>japanese_ability_education_period_start_year</t>
    <phoneticPr fontId="3"/>
  </si>
  <si>
    <t>学習機関開始月1</t>
    <rPh sb="0" eb="4">
      <t>ガクシュウキカン</t>
    </rPh>
    <rPh sb="4" eb="6">
      <t>カイシ</t>
    </rPh>
    <rPh sb="6" eb="7">
      <t>ツキ</t>
    </rPh>
    <phoneticPr fontId="3"/>
  </si>
  <si>
    <t>japanese_education_1_start_month</t>
    <phoneticPr fontId="3"/>
  </si>
  <si>
    <t>japanese_ability_education_period_start_month</t>
    <phoneticPr fontId="3"/>
  </si>
  <si>
    <t>学習機関開始年月日1</t>
    <rPh sb="0" eb="4">
      <t>ガクシュウキカン</t>
    </rPh>
    <rPh sb="4" eb="7">
      <t>カイシネン</t>
    </rPh>
    <rPh sb="7" eb="9">
      <t>ガッピ</t>
    </rPh>
    <phoneticPr fontId="3"/>
  </si>
  <si>
    <t>学習機関終了年1</t>
    <rPh sb="0" eb="4">
      <t>ガクシュウキカン</t>
    </rPh>
    <rPh sb="4" eb="7">
      <t>シュウリョウネン</t>
    </rPh>
    <phoneticPr fontId="3"/>
  </si>
  <si>
    <t>japanese_education_1_end_year</t>
    <phoneticPr fontId="3"/>
  </si>
  <si>
    <t>japanese_ability_education_period_end_year</t>
    <phoneticPr fontId="3"/>
  </si>
  <si>
    <t>学習機関終了月1</t>
    <rPh sb="0" eb="4">
      <t>ガクシュウキカン</t>
    </rPh>
    <rPh sb="4" eb="6">
      <t>シュウリョウ</t>
    </rPh>
    <rPh sb="6" eb="7">
      <t>ツキ</t>
    </rPh>
    <phoneticPr fontId="3"/>
  </si>
  <si>
    <t>japanese_education_1_end_month</t>
    <phoneticPr fontId="3"/>
  </si>
  <si>
    <t>japanese_ability_education_period_end_month</t>
    <phoneticPr fontId="3"/>
  </si>
  <si>
    <t>学習機関終了年月日1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</si>
  <si>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既学習時間(1週間)1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</si>
  <si>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既学習時間(合計)1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</si>
  <si>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japanese_education_1_study_time_text</t>
    <phoneticPr fontId="3"/>
  </si>
  <si>
    <t>japanese_ability_organization_study_time_text</t>
    <phoneticPr fontId="3"/>
  </si>
  <si>
    <t>japanese_education_2_organization</t>
  </si>
  <si>
    <t>学習機関開始年2</t>
    <rPh sb="0" eb="4">
      <t>ガクシュウキカン</t>
    </rPh>
    <rPh sb="4" eb="7">
      <t>カイシネン</t>
    </rPh>
    <phoneticPr fontId="3"/>
  </si>
  <si>
    <t>japanese_education_2_start_year</t>
  </si>
  <si>
    <t>学習機関開始月2</t>
    <rPh sb="0" eb="4">
      <t>ガクシュウキカン</t>
    </rPh>
    <rPh sb="4" eb="6">
      <t>カイシ</t>
    </rPh>
    <rPh sb="6" eb="7">
      <t>ツキ</t>
    </rPh>
    <phoneticPr fontId="3"/>
  </si>
  <si>
    <t>japanese_education_2_start_month</t>
  </si>
  <si>
    <t>学習機関開始年月日2</t>
    <rPh sb="0" eb="4">
      <t>ガクシュウキカン</t>
    </rPh>
    <rPh sb="4" eb="7">
      <t>カイシネン</t>
    </rPh>
    <rPh sb="7" eb="9">
      <t>ガッピ</t>
    </rPh>
    <phoneticPr fontId="3"/>
  </si>
  <si>
    <t>学習機関終了年2</t>
    <rPh sb="0" eb="4">
      <t>ガクシュウキカン</t>
    </rPh>
    <rPh sb="4" eb="7">
      <t>シュウリョウネン</t>
    </rPh>
    <phoneticPr fontId="3"/>
  </si>
  <si>
    <t>japanese_education_2_end_year</t>
  </si>
  <si>
    <t>学習機関終了月2</t>
    <rPh sb="0" eb="4">
      <t>ガクシュウキカン</t>
    </rPh>
    <rPh sb="4" eb="6">
      <t>シュウリョウ</t>
    </rPh>
    <rPh sb="6" eb="7">
      <t>ツキ</t>
    </rPh>
    <phoneticPr fontId="3"/>
  </si>
  <si>
    <t>japanese_education_2_end_month</t>
  </si>
  <si>
    <t>学習機関終了年月日2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</si>
  <si>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既学習時間(1週間)2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</si>
  <si>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既学習時間(合計)2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</si>
  <si>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japanese_education_2_study_time_text</t>
  </si>
  <si>
    <t>japanese_education_3_organization</t>
  </si>
  <si>
    <t>学習機関開始年3</t>
    <rPh sb="0" eb="4">
      <t>ガクシュウキカン</t>
    </rPh>
    <rPh sb="4" eb="7">
      <t>カイシネン</t>
    </rPh>
    <phoneticPr fontId="3"/>
  </si>
  <si>
    <t>japanese_education_3_start_year</t>
  </si>
  <si>
    <t>学習機関開始月3</t>
    <rPh sb="0" eb="4">
      <t>ガクシュウキカン</t>
    </rPh>
    <rPh sb="4" eb="6">
      <t>カイシ</t>
    </rPh>
    <rPh sb="6" eb="7">
      <t>ツキ</t>
    </rPh>
    <phoneticPr fontId="3"/>
  </si>
  <si>
    <t>japanese_education_3_start_month</t>
  </si>
  <si>
    <t>学習機関開始年月日3</t>
    <rPh sb="0" eb="4">
      <t>ガクシュウキカン</t>
    </rPh>
    <rPh sb="4" eb="7">
      <t>カイシネン</t>
    </rPh>
    <rPh sb="7" eb="9">
      <t>ガッピ</t>
    </rPh>
    <phoneticPr fontId="3"/>
  </si>
  <si>
    <t>学習機関終了年3</t>
    <rPh sb="0" eb="4">
      <t>ガクシュウキカン</t>
    </rPh>
    <rPh sb="4" eb="7">
      <t>シュウリョウネン</t>
    </rPh>
    <phoneticPr fontId="3"/>
  </si>
  <si>
    <t>japanese_education_3_end_year</t>
  </si>
  <si>
    <t>学習機関終了月3</t>
    <rPh sb="0" eb="4">
      <t>ガクシュウキカン</t>
    </rPh>
    <rPh sb="4" eb="6">
      <t>シュウリョウ</t>
    </rPh>
    <rPh sb="6" eb="7">
      <t>ツキ</t>
    </rPh>
    <phoneticPr fontId="3"/>
  </si>
  <si>
    <t>japanese_education_3_end_month</t>
  </si>
  <si>
    <t>学習機関終了年月日3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</si>
  <si>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既学習時間(1週間)3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</si>
  <si>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既学習時間(合計)3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</si>
  <si>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japanese_education_3_study_time_text</t>
  </si>
  <si>
    <t>学習機関開始年月日4</t>
    <rPh sb="0" eb="4">
      <t>ガクシュウキカン</t>
    </rPh>
    <rPh sb="4" eb="7">
      <t>カイシネン</t>
    </rPh>
    <rPh sb="7" eb="9">
      <t>ガッピ</t>
    </rPh>
    <phoneticPr fontId="3"/>
  </si>
  <si>
    <t>学習機関終了年月日4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</si>
  <si>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既学習時間(1週間)4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</si>
  <si>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既学習時間(合計)4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</si>
  <si>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学習機関開始年月日5</t>
    <rPh sb="0" eb="4">
      <t>ガクシュウキカン</t>
    </rPh>
    <rPh sb="4" eb="7">
      <t>カイシネン</t>
    </rPh>
    <rPh sb="7" eb="9">
      <t>ガッピ</t>
    </rPh>
    <phoneticPr fontId="3"/>
  </si>
  <si>
    <t>学習機関終了年月日5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</si>
  <si>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既学習時間(1週間)5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</si>
  <si>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既学習時間(合計)5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</si>
  <si>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受験状況1</t>
    <rPh sb="0" eb="4">
      <t>ジュケンジョウキョウ</t>
    </rPh>
    <phoneticPr fontId="3"/>
  </si>
  <si>
    <t>sbr_t_student_before_admission_japanese_examination_history</t>
    <phoneticPr fontId="3"/>
  </si>
  <si>
    <t>japanese_examination_1_history_flag</t>
    <phoneticPr fontId="3"/>
  </si>
  <si>
    <t>試験の種類1</t>
    <rPh sb="0" eb="2">
      <t>シケン</t>
    </rPh>
    <rPh sb="3" eb="5">
      <t>シュルイ</t>
    </rPh>
    <phoneticPr fontId="3"/>
  </si>
  <si>
    <t>japanese_examination_1_history_code</t>
    <phoneticPr fontId="3"/>
  </si>
  <si>
    <t>レベル1</t>
    <phoneticPr fontId="3"/>
  </si>
  <si>
    <t>japanese_examination_1_level</t>
    <phoneticPr fontId="3"/>
  </si>
  <si>
    <t>受験年月1</t>
    <rPh sb="0" eb="4">
      <t>ジュケンネンゲツ</t>
    </rPh>
    <phoneticPr fontId="3"/>
  </si>
  <si>
    <t>japanese_examination_1_date</t>
    <phoneticPr fontId="3"/>
  </si>
  <si>
    <t>合否1</t>
    <rPh sb="0" eb="2">
      <t>ゴウヒ</t>
    </rPh>
    <phoneticPr fontId="3"/>
  </si>
  <si>
    <t>japanese_examination_1_pass_or_fail</t>
    <phoneticPr fontId="3"/>
  </si>
  <si>
    <t>受験状況2</t>
    <rPh sb="0" eb="4">
      <t>ジュケンジョウキョウ</t>
    </rPh>
    <phoneticPr fontId="3"/>
  </si>
  <si>
    <t>japanese_examination_2_history_flag</t>
  </si>
  <si>
    <t>試験の種類2</t>
    <rPh sb="0" eb="2">
      <t>シケン</t>
    </rPh>
    <rPh sb="3" eb="5">
      <t>シュルイ</t>
    </rPh>
    <phoneticPr fontId="3"/>
  </si>
  <si>
    <t>japanese_examination_2_history_code</t>
  </si>
  <si>
    <t>レベル2</t>
  </si>
  <si>
    <t>japanese_examination_2_level</t>
  </si>
  <si>
    <t>受験年月2</t>
    <rPh sb="0" eb="4">
      <t>ジュケンネンゲツ</t>
    </rPh>
    <phoneticPr fontId="3"/>
  </si>
  <si>
    <t>japanese_examination_2_date</t>
  </si>
  <si>
    <t>合否2</t>
    <rPh sb="0" eb="2">
      <t>ゴウヒ</t>
    </rPh>
    <phoneticPr fontId="3"/>
  </si>
  <si>
    <t>japanese_examination_2_pass_or_fail</t>
  </si>
  <si>
    <t>受験状況3</t>
    <rPh sb="0" eb="4">
      <t>ジュケンジョウキョウ</t>
    </rPh>
    <phoneticPr fontId="3"/>
  </si>
  <si>
    <t>japanese_examination_3_history_flag</t>
  </si>
  <si>
    <t>試験の種類3</t>
    <rPh sb="0" eb="2">
      <t>シケン</t>
    </rPh>
    <rPh sb="3" eb="5">
      <t>シュルイ</t>
    </rPh>
    <phoneticPr fontId="3"/>
  </si>
  <si>
    <t>japanese_examination_3_history_code</t>
  </si>
  <si>
    <t>レベル3</t>
  </si>
  <si>
    <t>japanese_examination_3_level</t>
  </si>
  <si>
    <t>受験年月3</t>
    <rPh sb="0" eb="4">
      <t>ジュケンネンゲツ</t>
    </rPh>
    <phoneticPr fontId="3"/>
  </si>
  <si>
    <t>japanese_examination_3_date</t>
  </si>
  <si>
    <t>合否3</t>
    <rPh sb="0" eb="2">
      <t>ゴウヒ</t>
    </rPh>
    <phoneticPr fontId="3"/>
  </si>
  <si>
    <t>japanese_examination_3_pass_or_fail</t>
  </si>
  <si>
    <t>受験状況4</t>
    <rPh sb="0" eb="4">
      <t>ジュケンジョウキョウ</t>
    </rPh>
    <phoneticPr fontId="3"/>
  </si>
  <si>
    <t>japanese_examination_4_history_flag</t>
  </si>
  <si>
    <t>試験の種類4</t>
    <rPh sb="0" eb="2">
      <t>シケン</t>
    </rPh>
    <rPh sb="3" eb="5">
      <t>シュルイ</t>
    </rPh>
    <phoneticPr fontId="3"/>
  </si>
  <si>
    <t>japanese_examination_4_history_code</t>
  </si>
  <si>
    <t>レベル4</t>
  </si>
  <si>
    <t>japanese_examination_4_level</t>
  </si>
  <si>
    <t>受験年月4</t>
    <rPh sb="0" eb="4">
      <t>ジュケンネンゲツ</t>
    </rPh>
    <phoneticPr fontId="3"/>
  </si>
  <si>
    <t>japanese_examination_4_date</t>
  </si>
  <si>
    <t>合否4</t>
    <rPh sb="0" eb="2">
      <t>ゴウヒ</t>
    </rPh>
    <phoneticPr fontId="3"/>
  </si>
  <si>
    <t>japanese_examination_4_pass_or_fail</t>
  </si>
  <si>
    <t>受験状況5</t>
    <rPh sb="0" eb="4">
      <t>ジュケンジョウキョウ</t>
    </rPh>
    <phoneticPr fontId="3"/>
  </si>
  <si>
    <t>japanese_examination_5_history_flag</t>
  </si>
  <si>
    <t>試験の種類5</t>
    <rPh sb="0" eb="2">
      <t>シケン</t>
    </rPh>
    <rPh sb="3" eb="5">
      <t>シュルイ</t>
    </rPh>
    <phoneticPr fontId="3"/>
  </si>
  <si>
    <t>japanese_examination_5_history_code</t>
  </si>
  <si>
    <t>レベル5</t>
  </si>
  <si>
    <t>japanese_examination_5_level</t>
  </si>
  <si>
    <t>受験年月5</t>
    <rPh sb="0" eb="4">
      <t>ジュケンネンゲツ</t>
    </rPh>
    <phoneticPr fontId="3"/>
  </si>
  <si>
    <t>japanese_examination_5_date</t>
  </si>
  <si>
    <t>合否5</t>
    <rPh sb="0" eb="2">
      <t>ゴウヒ</t>
    </rPh>
    <phoneticPr fontId="3"/>
  </si>
  <si>
    <t>japanese_examination_5_pass_or_fail</t>
  </si>
  <si>
    <t>犯罪処分の有無</t>
    <phoneticPr fontId="3"/>
  </si>
  <si>
    <t>criminal_flag</t>
    <phoneticPr fontId="3"/>
  </si>
  <si>
    <t>犯罪処分の理由</t>
    <rPh sb="5" eb="7">
      <t>リユウ</t>
    </rPh>
    <phoneticPr fontId="3"/>
  </si>
  <si>
    <t>criminal_detail</t>
    <phoneticPr fontId="3"/>
  </si>
  <si>
    <t>兵役の期間</t>
    <rPh sb="0" eb="2">
      <t>ヘイエキ</t>
    </rPh>
    <rPh sb="3" eb="5">
      <t>キカン</t>
    </rPh>
    <phoneticPr fontId="3"/>
  </si>
  <si>
    <t>卒業後の予定</t>
    <rPh sb="0" eb="3">
      <t>ソツギョウゴ</t>
    </rPh>
    <rPh sb="4" eb="6">
      <t>ヨテイ</t>
    </rPh>
    <phoneticPr fontId="3"/>
  </si>
  <si>
    <t>sbr_m_student</t>
    <phoneticPr fontId="3"/>
  </si>
  <si>
    <t>student_after_graduation_plan</t>
    <phoneticPr fontId="3"/>
  </si>
  <si>
    <t>進学区分</t>
    <rPh sb="0" eb="4">
      <t>シンガククブン</t>
    </rPh>
    <phoneticPr fontId="3"/>
  </si>
  <si>
    <t>卒業後の予定(その他)</t>
    <rPh sb="0" eb="3">
      <t>ソツギョウゴ</t>
    </rPh>
    <rPh sb="4" eb="6">
      <t>ヨテイ</t>
    </rPh>
    <rPh sb="9" eb="10">
      <t>タ</t>
    </rPh>
    <phoneticPr fontId="3"/>
  </si>
  <si>
    <t>student_after_graduation_plan_other</t>
    <phoneticPr fontId="3"/>
  </si>
  <si>
    <t>学生寮申込みの有無</t>
    <rPh sb="0" eb="3">
      <t>ガクセイリョウ</t>
    </rPh>
    <rPh sb="3" eb="5">
      <t>モウシコ</t>
    </rPh>
    <rPh sb="7" eb="9">
      <t>ウム</t>
    </rPh>
    <phoneticPr fontId="3"/>
  </si>
  <si>
    <t>2人部屋の有無</t>
    <rPh sb="1" eb="4">
      <t>ニンベヤ</t>
    </rPh>
    <rPh sb="5" eb="7">
      <t>ウム</t>
    </rPh>
    <phoneticPr fontId="3"/>
  </si>
  <si>
    <t>同居人氏名</t>
    <rPh sb="0" eb="5">
      <t>ドウキョニンシメイ</t>
    </rPh>
    <phoneticPr fontId="3"/>
  </si>
  <si>
    <t>電話番号</t>
    <phoneticPr fontId="3"/>
  </si>
  <si>
    <t>住所</t>
    <rPh sb="0" eb="2">
      <t>ジュウショ</t>
    </rPh>
    <phoneticPr fontId="3"/>
  </si>
  <si>
    <t>関係</t>
    <rPh sb="0" eb="2">
      <t>カンケイ</t>
    </rPh>
    <phoneticPr fontId="3"/>
  </si>
  <si>
    <t>入学学期</t>
    <rPh sb="0" eb="2">
      <t>ニュウガク</t>
    </rPh>
    <rPh sb="2" eb="4">
      <t>ガッキ</t>
    </rPh>
    <phoneticPr fontId="3"/>
  </si>
  <si>
    <t>student_admission_academic_term</t>
    <phoneticPr fontId="3"/>
  </si>
  <si>
    <t>選択コース</t>
    <rPh sb="0" eb="2">
      <t>センタク</t>
    </rPh>
    <phoneticPr fontId="3"/>
  </si>
  <si>
    <t>course_id</t>
    <phoneticPr fontId="19" type="noConversion"/>
  </si>
  <si>
    <t>入国予定年月日</t>
    <rPh sb="0" eb="2">
      <t>ニュウコク</t>
    </rPh>
    <rPh sb="2" eb="4">
      <t>ヨテイ</t>
    </rPh>
    <rPh sb="4" eb="5">
      <t>ネン</t>
    </rPh>
    <phoneticPr fontId="15"/>
  </si>
  <si>
    <t>intended_immigration_date</t>
    <phoneticPr fontId="19" type="noConversion"/>
  </si>
  <si>
    <t>上陸予定港</t>
    <rPh sb="0" eb="2">
      <t>ジョウリク</t>
    </rPh>
    <rPh sb="2" eb="5">
      <t>ヨテイコウ</t>
    </rPh>
    <phoneticPr fontId="15"/>
  </si>
  <si>
    <t>intended_immigration_port</t>
  </si>
  <si>
    <t>滞在予定期間(から)</t>
    <rPh sb="0" eb="2">
      <t>タイザイ</t>
    </rPh>
    <rPh sb="2" eb="4">
      <t>ヨテイ</t>
    </rPh>
    <rPh sb="4" eb="6">
      <t>キカン</t>
    </rPh>
    <phoneticPr fontId="15"/>
  </si>
  <si>
    <t>滞在予定期間(まで)</t>
    <rPh sb="0" eb="2">
      <t>タイザイ</t>
    </rPh>
    <rPh sb="2" eb="4">
      <t>ヨテイ</t>
    </rPh>
    <rPh sb="4" eb="6">
      <t>キカン</t>
    </rPh>
    <phoneticPr fontId="15"/>
  </si>
  <si>
    <t>滞在予定期間</t>
    <rPh sb="0" eb="2">
      <t>タイザイ</t>
    </rPh>
    <rPh sb="2" eb="4">
      <t>ヨテイ</t>
    </rPh>
    <rPh sb="4" eb="6">
      <t>キカン</t>
    </rPh>
    <phoneticPr fontId="15"/>
  </si>
  <si>
    <t>intended_stay_length</t>
    <phoneticPr fontId="19" type="noConversion"/>
  </si>
  <si>
    <t>同伴者の有無</t>
    <rPh sb="0" eb="3">
      <t>ドウハンシャ</t>
    </rPh>
    <rPh sb="4" eb="6">
      <t>ウム</t>
    </rPh>
    <phoneticPr fontId="3"/>
  </si>
  <si>
    <t>accompanying_person_flag</t>
    <phoneticPr fontId="3"/>
  </si>
  <si>
    <t>退去強制又は出国命令による出国の有無</t>
    <phoneticPr fontId="3"/>
  </si>
  <si>
    <t>deportation_flag</t>
    <phoneticPr fontId="3"/>
  </si>
  <si>
    <t>退去強制または出国命令による出国の回数</t>
    <phoneticPr fontId="3"/>
  </si>
  <si>
    <t>deportation_times</t>
    <phoneticPr fontId="3"/>
  </si>
  <si>
    <t>直近の送還歴</t>
    <phoneticPr fontId="3"/>
  </si>
  <si>
    <t>deportation_date</t>
    <phoneticPr fontId="3"/>
  </si>
  <si>
    <t>修学理由</t>
    <rPh sb="0" eb="2">
      <t>シュウガク</t>
    </rPh>
    <rPh sb="2" eb="4">
      <t>リユウ</t>
    </rPh>
    <phoneticPr fontId="3"/>
  </si>
  <si>
    <t>願書日付</t>
    <rPh sb="0" eb="2">
      <t>ガンショ</t>
    </rPh>
    <rPh sb="2" eb="4">
      <t>ヒヅケ</t>
    </rPh>
    <phoneticPr fontId="3"/>
  </si>
  <si>
    <t>国籍</t>
    <rPh sb="0" eb="2">
      <t>コクセキ</t>
    </rPh>
    <phoneticPr fontId="3"/>
  </si>
  <si>
    <t>学校区分</t>
    <rPh sb="0" eb="4">
      <t>ガッコウクブン</t>
    </rPh>
    <phoneticPr fontId="3"/>
  </si>
  <si>
    <t>日本語能力試験</t>
    <rPh sb="0" eb="7">
      <t>ニホンゴノウリョクシケン</t>
    </rPh>
    <phoneticPr fontId="3"/>
  </si>
  <si>
    <t>日本</t>
  </si>
  <si>
    <t>大学院（博士）</t>
    <rPh sb="0" eb="3">
      <t>ダイガクイン</t>
    </rPh>
    <rPh sb="4" eb="6">
      <t>ハクシ</t>
    </rPh>
    <phoneticPr fontId="3"/>
  </si>
  <si>
    <t>JLPT</t>
    <phoneticPr fontId="3"/>
  </si>
  <si>
    <t>J-cert</t>
    <phoneticPr fontId="20"/>
  </si>
  <si>
    <t>EJU</t>
    <phoneticPr fontId="3"/>
  </si>
  <si>
    <t>J.TEST</t>
    <phoneticPr fontId="20"/>
  </si>
  <si>
    <t>BJTビジネス日本語能力テスト</t>
    <phoneticPr fontId="3"/>
  </si>
  <si>
    <t>JLCT</t>
    <phoneticPr fontId="20"/>
  </si>
  <si>
    <t>STBJ</t>
    <phoneticPr fontId="20"/>
  </si>
  <si>
    <t>TOPJ</t>
    <phoneticPr fontId="20"/>
  </si>
  <si>
    <t>NAT-TEST</t>
    <phoneticPr fontId="3"/>
  </si>
  <si>
    <t>介護福祉士国家試験</t>
    <phoneticPr fontId="3"/>
  </si>
  <si>
    <t>オーストラリア</t>
  </si>
  <si>
    <t>大学院（修士）</t>
    <rPh sb="0" eb="3">
      <t>ダイガクイン</t>
    </rPh>
    <rPh sb="4" eb="6">
      <t>シュウシ</t>
    </rPh>
    <phoneticPr fontId="3"/>
  </si>
  <si>
    <t>N1</t>
    <phoneticPr fontId="3"/>
  </si>
  <si>
    <t>マスター級</t>
    <rPh sb="4" eb="5">
      <t>キュウ</t>
    </rPh>
    <phoneticPr fontId="20"/>
  </si>
  <si>
    <t>特A級</t>
    <rPh sb="0" eb="1">
      <t>トク</t>
    </rPh>
    <rPh sb="2" eb="3">
      <t>キュウ</t>
    </rPh>
    <phoneticPr fontId="20"/>
  </si>
  <si>
    <t>J1+</t>
    <phoneticPr fontId="3"/>
  </si>
  <si>
    <t>JCT1</t>
    <phoneticPr fontId="20"/>
  </si>
  <si>
    <t>BJ1</t>
    <phoneticPr fontId="20"/>
  </si>
  <si>
    <t>上級A</t>
    <rPh sb="0" eb="2">
      <t>ジョウキュウ</t>
    </rPh>
    <phoneticPr fontId="20"/>
  </si>
  <si>
    <t>1級</t>
    <rPh sb="1" eb="2">
      <t>キュウ</t>
    </rPh>
    <phoneticPr fontId="3"/>
  </si>
  <si>
    <t>イタリア</t>
  </si>
  <si>
    <t>大学</t>
    <rPh sb="0" eb="2">
      <t>ダイガク</t>
    </rPh>
    <phoneticPr fontId="3"/>
  </si>
  <si>
    <t>N2</t>
  </si>
  <si>
    <t>上級</t>
    <rPh sb="0" eb="2">
      <t>ジョウキュウ</t>
    </rPh>
    <phoneticPr fontId="20"/>
  </si>
  <si>
    <t>A級</t>
    <rPh sb="1" eb="2">
      <t>キュウ</t>
    </rPh>
    <phoneticPr fontId="20"/>
  </si>
  <si>
    <t>J1</t>
    <phoneticPr fontId="3"/>
  </si>
  <si>
    <t>JCT2</t>
    <phoneticPr fontId="20"/>
  </si>
  <si>
    <t>BJ2</t>
    <phoneticPr fontId="20"/>
  </si>
  <si>
    <t>上級B</t>
    <rPh sb="0" eb="2">
      <t>ジョウキュウ</t>
    </rPh>
    <phoneticPr fontId="20"/>
  </si>
  <si>
    <t>2級</t>
    <rPh sb="1" eb="2">
      <t>キュウ</t>
    </rPh>
    <phoneticPr fontId="3"/>
  </si>
  <si>
    <t>ドイツ</t>
  </si>
  <si>
    <t>大学（3年制）</t>
    <rPh sb="0" eb="2">
      <t>ダイガク</t>
    </rPh>
    <rPh sb="4" eb="6">
      <t>ネンセイ</t>
    </rPh>
    <phoneticPr fontId="3"/>
  </si>
  <si>
    <t>N3</t>
  </si>
  <si>
    <t>準上級</t>
    <rPh sb="0" eb="3">
      <t>ジュンジョウキュウ</t>
    </rPh>
    <phoneticPr fontId="20"/>
  </si>
  <si>
    <t>準A級</t>
    <rPh sb="0" eb="1">
      <t>ジュン</t>
    </rPh>
    <rPh sb="2" eb="3">
      <t>キュウ</t>
    </rPh>
    <phoneticPr fontId="20"/>
  </si>
  <si>
    <t>J2</t>
  </si>
  <si>
    <t>JCT3</t>
  </si>
  <si>
    <t>BJ3</t>
  </si>
  <si>
    <t>上級C</t>
    <rPh sb="0" eb="2">
      <t>ジョウキュウ</t>
    </rPh>
    <phoneticPr fontId="20"/>
  </si>
  <si>
    <t>3級</t>
    <rPh sb="1" eb="2">
      <t>キュウ</t>
    </rPh>
    <phoneticPr fontId="3"/>
  </si>
  <si>
    <t>ブラジル</t>
  </si>
  <si>
    <t>短期大学</t>
    <rPh sb="0" eb="4">
      <t>タンキダイガク</t>
    </rPh>
    <phoneticPr fontId="3"/>
  </si>
  <si>
    <t>N4</t>
  </si>
  <si>
    <t>中級</t>
    <rPh sb="0" eb="2">
      <t>チュウキュウ</t>
    </rPh>
    <phoneticPr fontId="20"/>
  </si>
  <si>
    <t>B級</t>
    <rPh sb="1" eb="2">
      <t>キュウ</t>
    </rPh>
    <phoneticPr fontId="20"/>
  </si>
  <si>
    <t>J3</t>
  </si>
  <si>
    <t>JCT4</t>
  </si>
  <si>
    <t>BJ4</t>
  </si>
  <si>
    <t>中級A</t>
    <rPh sb="0" eb="2">
      <t>チュウキュウ</t>
    </rPh>
    <phoneticPr fontId="20"/>
  </si>
  <si>
    <t>4級</t>
    <rPh sb="1" eb="2">
      <t>キュウ</t>
    </rPh>
    <phoneticPr fontId="3"/>
  </si>
  <si>
    <t>エジプト</t>
  </si>
  <si>
    <t>専門学校</t>
    <rPh sb="0" eb="4">
      <t>センモンガッコウ</t>
    </rPh>
    <phoneticPr fontId="3"/>
  </si>
  <si>
    <t>N5</t>
  </si>
  <si>
    <t>準中級</t>
    <rPh sb="0" eb="3">
      <t>ジュンチュウキュウ</t>
    </rPh>
    <phoneticPr fontId="20"/>
  </si>
  <si>
    <t>C級</t>
    <rPh sb="1" eb="2">
      <t>キュウ</t>
    </rPh>
    <phoneticPr fontId="20"/>
  </si>
  <si>
    <t>J4</t>
  </si>
  <si>
    <t>JCT5</t>
  </si>
  <si>
    <t>BJ5</t>
  </si>
  <si>
    <t>中級B</t>
    <rPh sb="0" eb="2">
      <t>チュウキュウ</t>
    </rPh>
    <phoneticPr fontId="20"/>
  </si>
  <si>
    <t>5級</t>
    <rPh sb="1" eb="2">
      <t>キュウ</t>
    </rPh>
    <phoneticPr fontId="3"/>
  </si>
  <si>
    <t>ロシア連邦</t>
  </si>
  <si>
    <t>初級</t>
    <rPh sb="0" eb="2">
      <t>ショキュウ</t>
    </rPh>
    <phoneticPr fontId="20"/>
  </si>
  <si>
    <t>D級</t>
    <rPh sb="1" eb="2">
      <t>キュウ</t>
    </rPh>
    <phoneticPr fontId="20"/>
  </si>
  <si>
    <t>J5</t>
  </si>
  <si>
    <t>中級C</t>
    <rPh sb="0" eb="2">
      <t>チュウキュウ</t>
    </rPh>
    <phoneticPr fontId="20"/>
  </si>
  <si>
    <t>フランス</t>
  </si>
  <si>
    <t>E級</t>
    <rPh sb="1" eb="2">
      <t>キュウ</t>
    </rPh>
    <phoneticPr fontId="20"/>
  </si>
  <si>
    <t>初級A-4</t>
    <rPh sb="0" eb="2">
      <t>ショキュウ</t>
    </rPh>
    <phoneticPr fontId="20"/>
  </si>
  <si>
    <t>台湾</t>
  </si>
  <si>
    <t>F級</t>
    <rPh sb="1" eb="2">
      <t>キュウ</t>
    </rPh>
    <phoneticPr fontId="20"/>
  </si>
  <si>
    <t>初級A-5</t>
    <rPh sb="0" eb="2">
      <t>ショキュウ</t>
    </rPh>
    <phoneticPr fontId="20"/>
  </si>
  <si>
    <t>カナダ</t>
  </si>
  <si>
    <t>G級</t>
    <rPh sb="1" eb="2">
      <t>キュウ</t>
    </rPh>
    <phoneticPr fontId="20"/>
  </si>
  <si>
    <t>初級B</t>
    <rPh sb="0" eb="2">
      <t>ショキュウ</t>
    </rPh>
    <phoneticPr fontId="20"/>
  </si>
  <si>
    <t>アイスランド</t>
  </si>
  <si>
    <t>初級C</t>
    <rPh sb="0" eb="2">
      <t>ショキュウ</t>
    </rPh>
    <phoneticPr fontId="20"/>
  </si>
  <si>
    <t>マレーシア</t>
  </si>
  <si>
    <t>タイ</t>
  </si>
  <si>
    <t>イギリス</t>
  </si>
  <si>
    <t>デンマーク</t>
  </si>
  <si>
    <t>トルコ</t>
  </si>
  <si>
    <t>メキシコ</t>
  </si>
  <si>
    <t>ギリシャ</t>
  </si>
  <si>
    <t>ペルー</t>
  </si>
  <si>
    <t>インド</t>
  </si>
  <si>
    <t>クロアチア</t>
  </si>
  <si>
    <t>韓国</t>
  </si>
  <si>
    <t>中国</t>
  </si>
  <si>
    <t>モンゴル</t>
  </si>
  <si>
    <t>ノルウェー</t>
  </si>
  <si>
    <t>スーダン</t>
  </si>
  <si>
    <t>南アフリカ</t>
  </si>
  <si>
    <t>フィリピン</t>
  </si>
  <si>
    <t>ベトナム</t>
  </si>
  <si>
    <t>インドネシア</t>
  </si>
  <si>
    <t>バングラデシュ</t>
  </si>
  <si>
    <t>ネパール</t>
  </si>
  <si>
    <t>ウガンダ</t>
  </si>
  <si>
    <t>スリランカ</t>
  </si>
  <si>
    <t>ブルネイ・ダルサラーム</t>
  </si>
  <si>
    <t>ミャンマー</t>
  </si>
  <si>
    <t>スイス</t>
  </si>
  <si>
    <t>ナイジェリア</t>
  </si>
  <si>
    <t>アメリカ合衆国</t>
  </si>
  <si>
    <t>香港</t>
  </si>
  <si>
    <t>ウズベキスタン</t>
    <phoneticPr fontId="3"/>
  </si>
  <si>
    <t>ギニア</t>
    <phoneticPr fontId="3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</si>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</sst>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rgb="FFEE0000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6"/>
      <name val="Meiryo UI"/>
      <family val="3"/>
      <charset val="128"/>
    </font>
    <font>
      <sz val="8"/>
      <name val="游ゴシック"/>
      <family val="2"/>
      <charset val="129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17" fillId="0" borderId="17" xfId="1" applyFont="1" applyBorder="1">
      <alignment vertical="center"/>
    </xf>
    <xf numFmtId="0" fontId="17" fillId="0" borderId="17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4" fillId="0" borderId="0" xfId="0" applyFont="1" applyAlignment="1"/>
    <xf numFmtId="0" fontId="8" fillId="0" borderId="19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7" xfId="0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>
      <alignment vertical="top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1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4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2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22" fillId="0" borderId="4" xfId="2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ハイパーリンク" xfId="2" builtinId="8"/>
    <cellStyle name="標準" xfId="0" builtinId="0"/>
    <cellStyle name="標準 2" xfId="1" xr:uid="{4DA4DB80-870D-4A7E-A841-6D0CE1F77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23091</xdr:colOff>
      <xdr:row>6</xdr:row>
      <xdr:rowOff>381001</xdr:rowOff>
    </xdr:from>
    <xdr:to>
      <xdr:col>32</xdr:col>
      <xdr:colOff>1</xdr:colOff>
      <xdr:row>12</xdr:row>
      <xdr:rowOff>31751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9DB1119-C53F-B227-7AA0-E5EAD612AEE0}"/>
            </a:ext>
          </a:extLst>
        </xdr:cNvPr>
        <xdr:cNvGrpSpPr/>
      </xdr:nvGrpSpPr>
      <xdr:grpSpPr>
        <a:xfrm>
          <a:off x="10092377" y="2490108"/>
          <a:ext cx="1990767" cy="2725964"/>
          <a:chOff x="-1750262" y="-1418544"/>
          <a:chExt cx="1261759" cy="16431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7BC8A6B-7333-7D31-E7DF-4607E535AAE8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975" t="17327" r="59031" b="15842"/>
          <a:stretch/>
        </xdr:blipFill>
        <xdr:spPr bwMode="auto">
          <a:xfrm>
            <a:off x="-1750262" y="-1418544"/>
            <a:ext cx="1261759" cy="1643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4FE84F13-0629-CFE5-E820-FD8E523809A4}"/>
              </a:ext>
            </a:extLst>
          </xdr:cNvPr>
          <xdr:cNvSpPr txBox="1"/>
        </xdr:nvSpPr>
        <xdr:spPr>
          <a:xfrm>
            <a:off x="-1734792" y="-936184"/>
            <a:ext cx="1222711" cy="734038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最近３ヵ月以内に撮影</a:t>
            </a:r>
            <a:endParaRPr lang="en-US" altLang="ja-JP" sz="1050" kern="100">
              <a:effectLst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したもの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（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4cm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×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3cm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） 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Should have taken</a:t>
            </a: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within 3months</a:t>
            </a:r>
            <a:endParaRPr lang="ja-JP" sz="14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</xdr:txBody>
      </xdr:sp>
    </xdr:grpSp>
    <xdr:clientData/>
  </xdr:twoCellAnchor>
  <xdr:twoCellAnchor>
    <xdr:from>
      <xdr:col>2</xdr:col>
      <xdr:colOff>10750</xdr:colOff>
      <xdr:row>45</xdr:row>
      <xdr:rowOff>117929</xdr:rowOff>
    </xdr:from>
    <xdr:to>
      <xdr:col>2</xdr:col>
      <xdr:colOff>306162</xdr:colOff>
      <xdr:row>45</xdr:row>
      <xdr:rowOff>276678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BBA4A49-732E-A7CB-5136-BC3C9992A994}"/>
            </a:ext>
          </a:extLst>
        </xdr:cNvPr>
        <xdr:cNvSpPr/>
      </xdr:nvSpPr>
      <xdr:spPr>
        <a:xfrm>
          <a:off x="1017679" y="22256750"/>
          <a:ext cx="295412" cy="158749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280307</xdr:colOff>
      <xdr:row>34</xdr:row>
      <xdr:rowOff>161471</xdr:rowOff>
    </xdr:from>
    <xdr:to>
      <xdr:col>20</xdr:col>
      <xdr:colOff>3233</xdr:colOff>
      <xdr:row>34</xdr:row>
      <xdr:rowOff>343688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368F014-E7A5-4437-90BF-79D279BC15E4}"/>
            </a:ext>
          </a:extLst>
        </xdr:cNvPr>
        <xdr:cNvSpPr/>
      </xdr:nvSpPr>
      <xdr:spPr>
        <a:xfrm>
          <a:off x="7832271" y="15523935"/>
          <a:ext cx="226391" cy="182217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468994</xdr:colOff>
      <xdr:row>123</xdr:row>
      <xdr:rowOff>184149</xdr:rowOff>
    </xdr:from>
    <xdr:to>
      <xdr:col>3</xdr:col>
      <xdr:colOff>326572</xdr:colOff>
      <xdr:row>124</xdr:row>
      <xdr:rowOff>95249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A4254253-731A-4606-BAE8-860A7925A2EC}"/>
            </a:ext>
          </a:extLst>
        </xdr:cNvPr>
        <xdr:cNvSpPr/>
      </xdr:nvSpPr>
      <xdr:spPr>
        <a:xfrm>
          <a:off x="1475923" y="52462792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143996</xdr:colOff>
      <xdr:row>133</xdr:row>
      <xdr:rowOff>254907</xdr:rowOff>
    </xdr:from>
    <xdr:to>
      <xdr:col>8</xdr:col>
      <xdr:colOff>365125</xdr:colOff>
      <xdr:row>134</xdr:row>
      <xdr:rowOff>108857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E235FBAB-4941-4A51-B001-EF7705AF96B0}"/>
            </a:ext>
          </a:extLst>
        </xdr:cNvPr>
        <xdr:cNvSpPr/>
      </xdr:nvSpPr>
      <xdr:spPr>
        <a:xfrm>
          <a:off x="4171710" y="55799264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127</xdr:row>
      <xdr:rowOff>190500</xdr:rowOff>
    </xdr:from>
    <xdr:to>
      <xdr:col>3</xdr:col>
      <xdr:colOff>333828</xdr:colOff>
      <xdr:row>128</xdr:row>
      <xdr:rowOff>101600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95B7757E-DC89-456A-B1B6-C451054C61A5}"/>
            </a:ext>
          </a:extLst>
        </xdr:cNvPr>
        <xdr:cNvSpPr/>
      </xdr:nvSpPr>
      <xdr:spPr>
        <a:xfrm>
          <a:off x="1483179" y="53884286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149679</xdr:colOff>
      <xdr:row>139</xdr:row>
      <xdr:rowOff>258535</xdr:rowOff>
    </xdr:from>
    <xdr:to>
      <xdr:col>8</xdr:col>
      <xdr:colOff>370808</xdr:colOff>
      <xdr:row>140</xdr:row>
      <xdr:rowOff>112485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B1DA155-3EDD-4975-9DB5-0745169C11E7}"/>
            </a:ext>
          </a:extLst>
        </xdr:cNvPr>
        <xdr:cNvSpPr/>
      </xdr:nvSpPr>
      <xdr:spPr>
        <a:xfrm>
          <a:off x="4177393" y="58088892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E5C-0E44-4BBA-AF6B-FED40596D93A}">
  <sheetPr codeName="Sheet1"/>
  <dimension ref="A2:AL200"/>
  <sheetViews>
    <sheetView tabSelected="1" view="pageBreakPreview" zoomScale="70" zoomScaleNormal="40" zoomScaleSheetLayoutView="70" zoomScalePageLayoutView="55" workbookViewId="0">
      <selection activeCell="A2" sqref="A2:AF3"/>
    </sheetView>
  </sheetViews>
  <sheetFormatPr defaultColWidth="8.625" defaultRowHeight="15.75" x14ac:dyDescent="0.4"/>
  <cols>
    <col min="1" max="8" width="6.625" style="2" customWidth="1"/>
    <col min="9" max="9" width="4.125" style="2" customWidth="1"/>
    <col min="10" max="10" width="2.5" style="2" customWidth="1"/>
    <col min="11" max="11" width="4.125" style="2" customWidth="1"/>
    <col min="12" max="12" width="2.5" style="2" customWidth="1"/>
    <col min="13" max="15" width="6.625" style="2" customWidth="1"/>
    <col min="16" max="16" width="2.5" style="2" customWidth="1"/>
    <col min="17" max="18" width="4.125" style="2" customWidth="1"/>
    <col min="19" max="19" width="2.5" style="2" customWidth="1"/>
    <col min="20" max="20" width="6.625" style="2" customWidth="1"/>
    <col min="21" max="21" width="4.125" style="2" customWidth="1"/>
    <col min="22" max="22" width="2.5" style="2" customWidth="1"/>
    <col min="23" max="23" width="4.125" style="2" customWidth="1"/>
    <col min="24" max="24" width="2.5" style="2" customWidth="1"/>
    <col min="25" max="26" width="6.625" style="2" customWidth="1"/>
    <col min="27" max="27" width="4.125" style="2" customWidth="1"/>
    <col min="28" max="28" width="2.5" style="2" customWidth="1"/>
    <col min="29" max="29" width="3" style="2" customWidth="1"/>
    <col min="30" max="30" width="3.625" style="2" customWidth="1"/>
    <col min="31" max="32" width="6.625" style="2" customWidth="1"/>
    <col min="33" max="16384" width="8.625" style="2"/>
  </cols>
  <sheetData>
    <row r="2" spans="1:32" x14ac:dyDescent="0.4">
      <c r="A2" s="59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ht="42.6" customHeight="1" x14ac:dyDescent="0.4">
      <c r="A4" s="220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</row>
    <row r="5" spans="1:32" s="3" customFormat="1" ht="42.6" customHeight="1" x14ac:dyDescent="0.4">
      <c r="A5" s="221" t="s">
        <v>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</row>
    <row r="6" spans="1:32" ht="35.1" customHeight="1" x14ac:dyDescent="0.4">
      <c r="A6" s="198" t="s">
        <v>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200"/>
    </row>
    <row r="7" spans="1:32" ht="31.5" customHeight="1" x14ac:dyDescent="0.4">
      <c r="A7" s="47" t="s">
        <v>3</v>
      </c>
      <c r="B7" s="47"/>
      <c r="C7" s="47"/>
      <c r="D7" s="47"/>
      <c r="E7" s="4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 t="s">
        <v>4</v>
      </c>
      <c r="AB7" s="5"/>
      <c r="AC7" s="5"/>
      <c r="AD7" s="5"/>
      <c r="AE7" s="8"/>
      <c r="AF7" s="8"/>
    </row>
    <row r="8" spans="1:32" ht="31.5" customHeight="1" x14ac:dyDescent="0.4">
      <c r="A8" s="85"/>
      <c r="B8" s="85"/>
      <c r="C8" s="85"/>
      <c r="D8" s="85"/>
      <c r="E8" s="85"/>
      <c r="F8" s="222" t="s">
        <v>5</v>
      </c>
      <c r="G8" s="223"/>
      <c r="H8" s="223"/>
      <c r="I8" s="223"/>
      <c r="J8" s="223"/>
      <c r="K8" s="223"/>
      <c r="L8" s="224"/>
      <c r="M8" s="101" t="s">
        <v>6</v>
      </c>
      <c r="N8" s="115"/>
      <c r="O8" s="115"/>
      <c r="P8" s="115"/>
      <c r="Q8" s="115"/>
      <c r="R8" s="115"/>
      <c r="S8" s="102"/>
      <c r="T8" s="85" t="s">
        <v>7</v>
      </c>
      <c r="U8" s="85"/>
      <c r="V8" s="85"/>
      <c r="W8" s="85"/>
      <c r="X8" s="85"/>
      <c r="Y8" s="85"/>
      <c r="Z8" s="85"/>
      <c r="AA8" s="179"/>
      <c r="AB8" s="179"/>
      <c r="AC8" s="179"/>
      <c r="AD8" s="179"/>
      <c r="AE8" s="179"/>
      <c r="AF8" s="179"/>
    </row>
    <row r="9" spans="1:32" ht="45" customHeight="1" x14ac:dyDescent="0.4">
      <c r="A9" s="85" t="s">
        <v>8</v>
      </c>
      <c r="B9" s="85"/>
      <c r="C9" s="85"/>
      <c r="D9" s="85"/>
      <c r="E9" s="85"/>
      <c r="F9" s="91"/>
      <c r="G9" s="92"/>
      <c r="H9" s="92"/>
      <c r="I9" s="92"/>
      <c r="J9" s="92"/>
      <c r="K9" s="92"/>
      <c r="L9" s="93"/>
      <c r="M9" s="48"/>
      <c r="N9" s="116"/>
      <c r="O9" s="116"/>
      <c r="P9" s="116"/>
      <c r="Q9" s="116"/>
      <c r="R9" s="116"/>
      <c r="S9" s="171"/>
      <c r="T9" s="161"/>
      <c r="U9" s="161"/>
      <c r="V9" s="161"/>
      <c r="W9" s="161"/>
      <c r="X9" s="161"/>
      <c r="Y9" s="161"/>
      <c r="Z9" s="161"/>
      <c r="AA9" s="179"/>
      <c r="AB9" s="179"/>
      <c r="AC9" s="179"/>
      <c r="AD9" s="179"/>
      <c r="AE9" s="179"/>
      <c r="AF9" s="179"/>
    </row>
    <row r="10" spans="1:32" ht="45" customHeight="1" x14ac:dyDescent="0.4">
      <c r="A10" s="85"/>
      <c r="B10" s="85"/>
      <c r="C10" s="85"/>
      <c r="D10" s="85"/>
      <c r="E10" s="85"/>
      <c r="F10" s="94"/>
      <c r="G10" s="95"/>
      <c r="H10" s="95"/>
      <c r="I10" s="95"/>
      <c r="J10" s="95"/>
      <c r="K10" s="95"/>
      <c r="L10" s="96"/>
      <c r="M10" s="49"/>
      <c r="N10" s="117"/>
      <c r="O10" s="117"/>
      <c r="P10" s="117"/>
      <c r="Q10" s="117"/>
      <c r="R10" s="117"/>
      <c r="S10" s="172"/>
      <c r="T10" s="161"/>
      <c r="U10" s="161"/>
      <c r="V10" s="161"/>
      <c r="W10" s="161"/>
      <c r="X10" s="161"/>
      <c r="Y10" s="161"/>
      <c r="Z10" s="161"/>
      <c r="AA10" s="179"/>
      <c r="AB10" s="179"/>
      <c r="AC10" s="179"/>
      <c r="AD10" s="179"/>
      <c r="AE10" s="179"/>
      <c r="AF10" s="179"/>
    </row>
    <row r="11" spans="1:32" ht="45" customHeight="1" x14ac:dyDescent="0.4">
      <c r="A11" s="85" t="s">
        <v>9</v>
      </c>
      <c r="B11" s="85"/>
      <c r="C11" s="85"/>
      <c r="D11" s="85"/>
      <c r="E11" s="85"/>
      <c r="F11" s="91"/>
      <c r="G11" s="92"/>
      <c r="H11" s="92"/>
      <c r="I11" s="92"/>
      <c r="J11" s="92"/>
      <c r="K11" s="92"/>
      <c r="L11" s="93"/>
      <c r="M11" s="48"/>
      <c r="N11" s="116"/>
      <c r="O11" s="116"/>
      <c r="P11" s="116"/>
      <c r="Q11" s="116"/>
      <c r="R11" s="116"/>
      <c r="S11" s="171"/>
      <c r="T11" s="161"/>
      <c r="U11" s="161"/>
      <c r="V11" s="161"/>
      <c r="W11" s="161"/>
      <c r="X11" s="161"/>
      <c r="Y11" s="161"/>
      <c r="Z11" s="161"/>
      <c r="AA11" s="179"/>
      <c r="AB11" s="179"/>
      <c r="AC11" s="179"/>
      <c r="AD11" s="179"/>
      <c r="AE11" s="179"/>
      <c r="AF11" s="179"/>
    </row>
    <row r="12" spans="1:32" ht="45" customHeight="1" x14ac:dyDescent="0.4">
      <c r="A12" s="85"/>
      <c r="B12" s="85"/>
      <c r="C12" s="85"/>
      <c r="D12" s="85"/>
      <c r="E12" s="85"/>
      <c r="F12" s="94"/>
      <c r="G12" s="95"/>
      <c r="H12" s="95"/>
      <c r="I12" s="95"/>
      <c r="J12" s="95"/>
      <c r="K12" s="95"/>
      <c r="L12" s="96"/>
      <c r="M12" s="49"/>
      <c r="N12" s="117"/>
      <c r="O12" s="117"/>
      <c r="P12" s="117"/>
      <c r="Q12" s="117"/>
      <c r="R12" s="117"/>
      <c r="S12" s="172"/>
      <c r="T12" s="161"/>
      <c r="U12" s="161"/>
      <c r="V12" s="161"/>
      <c r="W12" s="161"/>
      <c r="X12" s="161"/>
      <c r="Y12" s="161"/>
      <c r="Z12" s="161"/>
      <c r="AA12" s="179"/>
      <c r="AB12" s="179"/>
      <c r="AC12" s="179"/>
      <c r="AD12" s="179"/>
      <c r="AE12" s="179"/>
      <c r="AF12" s="179"/>
    </row>
    <row r="13" spans="1:32" ht="1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0"/>
      <c r="AA13" s="8"/>
      <c r="AB13" s="8"/>
      <c r="AC13" s="8"/>
      <c r="AD13" s="8"/>
      <c r="AE13" s="8"/>
      <c r="AF13" s="8"/>
    </row>
    <row r="14" spans="1:32" ht="31.5" customHeight="1" x14ac:dyDescent="0.4">
      <c r="A14" s="47" t="s">
        <v>10</v>
      </c>
      <c r="B14" s="47"/>
      <c r="C14" s="47"/>
      <c r="D14" s="47"/>
      <c r="E14" s="47"/>
      <c r="F14" s="47"/>
      <c r="G14" s="47"/>
      <c r="I14" s="47" t="s">
        <v>11</v>
      </c>
      <c r="J14" s="47"/>
      <c r="K14" s="47"/>
      <c r="L14" s="47"/>
      <c r="M14" s="47"/>
      <c r="N14" s="47"/>
      <c r="O14" s="47"/>
      <c r="P14" s="47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45" customHeight="1" x14ac:dyDescent="0.4">
      <c r="A15" s="86"/>
      <c r="B15" s="87"/>
      <c r="C15" s="87"/>
      <c r="D15" s="87"/>
      <c r="E15" s="87"/>
      <c r="F15" s="87"/>
      <c r="G15" s="88"/>
      <c r="I15" s="86"/>
      <c r="J15" s="87"/>
      <c r="K15" s="87"/>
      <c r="L15" s="87"/>
      <c r="M15" s="87"/>
      <c r="N15" s="88"/>
      <c r="O15" s="127" t="s">
        <v>12</v>
      </c>
      <c r="P15" s="128"/>
      <c r="Q15" s="129"/>
      <c r="R15" s="86"/>
      <c r="S15" s="87"/>
      <c r="T15" s="87"/>
      <c r="U15" s="87"/>
      <c r="V15" s="88"/>
      <c r="W15" s="128" t="s">
        <v>13</v>
      </c>
      <c r="X15" s="128"/>
      <c r="Y15" s="128"/>
      <c r="Z15" s="86"/>
      <c r="AA15" s="87"/>
      <c r="AB15" s="87"/>
      <c r="AC15" s="87"/>
      <c r="AD15" s="88"/>
      <c r="AE15" s="128" t="s">
        <v>14</v>
      </c>
      <c r="AF15" s="128"/>
    </row>
    <row r="16" spans="1:32" ht="15" customHeight="1" x14ac:dyDescent="0.4">
      <c r="A16" s="10"/>
      <c r="B16" s="10"/>
      <c r="C16" s="10"/>
      <c r="D16" s="10"/>
      <c r="E16" s="10"/>
      <c r="F16" s="10"/>
      <c r="G16" s="8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"/>
      <c r="AB16" s="8"/>
      <c r="AC16" s="8"/>
      <c r="AD16" s="8"/>
      <c r="AE16" s="8"/>
      <c r="AF16" s="8"/>
    </row>
    <row r="17" spans="1:32" ht="31.5" customHeight="1" x14ac:dyDescent="0.4">
      <c r="A17" s="47" t="s">
        <v>15</v>
      </c>
      <c r="B17" s="47"/>
      <c r="C17" s="47"/>
      <c r="D17" s="47"/>
      <c r="E17" s="8"/>
      <c r="F17" s="8"/>
      <c r="G17" s="8"/>
      <c r="H17" s="8"/>
      <c r="I17" s="8" t="s">
        <v>16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 t="s">
        <v>17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45" customHeight="1" x14ac:dyDescent="0.4">
      <c r="A18" s="40" t="s">
        <v>18</v>
      </c>
      <c r="B18" s="174" t="s">
        <v>19</v>
      </c>
      <c r="C18" s="174"/>
      <c r="D18" s="37" t="s">
        <v>18</v>
      </c>
      <c r="E18" s="174" t="s">
        <v>20</v>
      </c>
      <c r="F18" s="175"/>
      <c r="G18" s="8"/>
      <c r="H18" s="8"/>
      <c r="I18" s="98"/>
      <c r="J18" s="99"/>
      <c r="K18" s="99"/>
      <c r="L18" s="99"/>
      <c r="M18" s="99"/>
      <c r="N18" s="99"/>
      <c r="O18" s="99"/>
      <c r="P18" s="99"/>
      <c r="Q18" s="100"/>
      <c r="R18" s="12"/>
      <c r="S18" s="12"/>
      <c r="T18" s="12"/>
      <c r="U18" s="98" t="s">
        <v>18</v>
      </c>
      <c r="V18" s="99"/>
      <c r="W18" s="174" t="s">
        <v>21</v>
      </c>
      <c r="X18" s="174"/>
      <c r="Y18" s="174"/>
      <c r="Z18" s="174"/>
      <c r="AA18" s="99" t="s">
        <v>18</v>
      </c>
      <c r="AB18" s="99"/>
      <c r="AC18" s="174" t="s">
        <v>22</v>
      </c>
      <c r="AD18" s="174"/>
      <c r="AE18" s="174"/>
      <c r="AF18" s="175"/>
    </row>
    <row r="19" spans="1:32" ht="15" customHeight="1" x14ac:dyDescent="0.4">
      <c r="A19" s="13"/>
      <c r="B19" s="13"/>
      <c r="C19" s="13"/>
      <c r="D19" s="5"/>
      <c r="E19" s="5"/>
      <c r="F19" s="5"/>
      <c r="G19" s="8"/>
      <c r="H19" s="10"/>
      <c r="I19" s="10"/>
      <c r="J19" s="10"/>
      <c r="K19" s="10"/>
      <c r="L19" s="10"/>
      <c r="M19" s="10"/>
      <c r="N19" s="10"/>
      <c r="O19" s="8"/>
      <c r="P19" s="13"/>
      <c r="Q19" s="13"/>
      <c r="R19" s="5"/>
      <c r="S19" s="5"/>
      <c r="T19" s="5"/>
      <c r="U19" s="5"/>
      <c r="V19" s="5"/>
      <c r="W19" s="5"/>
      <c r="X19" s="5"/>
      <c r="Y19" s="5"/>
      <c r="Z19" s="5"/>
      <c r="AA19" s="8"/>
      <c r="AB19" s="8"/>
      <c r="AC19" s="8"/>
      <c r="AD19" s="8"/>
      <c r="AE19" s="8"/>
      <c r="AF19" s="8"/>
    </row>
    <row r="20" spans="1:32" ht="31.5" customHeight="1" x14ac:dyDescent="0.4">
      <c r="A20" s="8" t="s">
        <v>23</v>
      </c>
      <c r="B20" s="8"/>
      <c r="C20" s="8"/>
      <c r="D20" s="8"/>
      <c r="E20" s="14" t="s">
        <v>24</v>
      </c>
      <c r="F20" s="14"/>
      <c r="G20" s="1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24.75" customHeight="1" x14ac:dyDescent="0.3">
      <c r="A21" s="48" t="s">
        <v>18</v>
      </c>
      <c r="B21" s="60" t="s">
        <v>25</v>
      </c>
      <c r="C21" s="60"/>
      <c r="D21" s="116" t="s">
        <v>18</v>
      </c>
      <c r="E21" s="60" t="s">
        <v>26</v>
      </c>
      <c r="F21" s="60"/>
      <c r="G21" s="60"/>
      <c r="H21" s="116"/>
      <c r="I21" s="116"/>
      <c r="J21" s="116"/>
      <c r="K21" s="116"/>
      <c r="L21" s="116"/>
      <c r="M21" s="116"/>
      <c r="N21" s="31" t="s">
        <v>27</v>
      </c>
      <c r="O21" s="116" t="s">
        <v>18</v>
      </c>
      <c r="P21" s="60" t="s">
        <v>28</v>
      </c>
      <c r="Q21" s="60"/>
      <c r="R21" s="60"/>
      <c r="S21" s="60"/>
      <c r="T21" s="60"/>
      <c r="U21" s="60"/>
      <c r="V21" s="60"/>
      <c r="W21" s="60"/>
      <c r="X21" s="60"/>
      <c r="Y21" s="60"/>
      <c r="Z21" s="116" t="s">
        <v>18</v>
      </c>
      <c r="AA21" s="60" t="s">
        <v>29</v>
      </c>
      <c r="AB21" s="60"/>
      <c r="AC21" s="60"/>
      <c r="AD21" s="116"/>
      <c r="AE21" s="116"/>
      <c r="AF21" s="33" t="s">
        <v>30</v>
      </c>
    </row>
    <row r="22" spans="1:32" ht="24.75" customHeight="1" x14ac:dyDescent="0.4">
      <c r="A22" s="49"/>
      <c r="B22" s="61" t="s">
        <v>31</v>
      </c>
      <c r="C22" s="61"/>
      <c r="D22" s="117"/>
      <c r="E22" s="61" t="s">
        <v>32</v>
      </c>
      <c r="F22" s="61"/>
      <c r="G22" s="61"/>
      <c r="H22" s="61"/>
      <c r="I22" s="61"/>
      <c r="J22" s="61"/>
      <c r="K22" s="61"/>
      <c r="L22" s="61"/>
      <c r="M22" s="61"/>
      <c r="N22" s="61"/>
      <c r="O22" s="117"/>
      <c r="P22" s="61" t="s">
        <v>33</v>
      </c>
      <c r="Q22" s="61"/>
      <c r="R22" s="61"/>
      <c r="S22" s="61"/>
      <c r="T22" s="61"/>
      <c r="U22" s="61"/>
      <c r="V22" s="61"/>
      <c r="W22" s="61"/>
      <c r="X22" s="61"/>
      <c r="Y22" s="61"/>
      <c r="Z22" s="117"/>
      <c r="AA22" s="61" t="s">
        <v>34</v>
      </c>
      <c r="AB22" s="61"/>
      <c r="AC22" s="61"/>
      <c r="AD22" s="61"/>
      <c r="AE22" s="61"/>
      <c r="AF22" s="90"/>
    </row>
    <row r="23" spans="1:32" ht="15" customHeight="1" x14ac:dyDescent="0.4">
      <c r="A23" s="13"/>
      <c r="B23" s="13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8"/>
      <c r="AB23" s="8"/>
      <c r="AC23" s="8"/>
      <c r="AD23" s="8"/>
      <c r="AE23" s="8"/>
      <c r="AF23" s="8"/>
    </row>
    <row r="24" spans="1:32" ht="31.5" customHeight="1" x14ac:dyDescent="0.4">
      <c r="A24" s="47" t="s">
        <v>35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8"/>
      <c r="AB24" s="8"/>
      <c r="AC24" s="8"/>
      <c r="AD24" s="8"/>
      <c r="AE24" s="8"/>
      <c r="AF24" s="8"/>
    </row>
    <row r="25" spans="1:32" ht="50.1" customHeight="1" x14ac:dyDescent="0.4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8"/>
    </row>
    <row r="26" spans="1:32" ht="1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8"/>
      <c r="AB26" s="8"/>
      <c r="AC26" s="8"/>
      <c r="AD26" s="8"/>
      <c r="AE26" s="8"/>
      <c r="AF26" s="8"/>
    </row>
    <row r="27" spans="1:32" ht="31.5" customHeight="1" x14ac:dyDescent="0.4">
      <c r="A27" s="47" t="s">
        <v>36</v>
      </c>
      <c r="B27" s="47"/>
      <c r="C27" s="47"/>
      <c r="D27" s="47"/>
      <c r="E27" s="47"/>
      <c r="F27" s="47"/>
      <c r="G27" s="47"/>
      <c r="H27" s="47"/>
      <c r="I27" s="8"/>
      <c r="J27" s="8"/>
      <c r="K27" s="8"/>
      <c r="L27" s="8"/>
      <c r="M27" s="8"/>
      <c r="N27" s="8"/>
      <c r="P27" s="8"/>
      <c r="Q27" s="8"/>
      <c r="R27" s="8" t="s">
        <v>37</v>
      </c>
      <c r="S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s="8" customFormat="1" ht="45" customHeight="1" x14ac:dyDescent="0.4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O28" s="2"/>
      <c r="P28" s="2"/>
      <c r="Q28" s="2"/>
      <c r="R28" s="213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5"/>
    </row>
    <row r="29" spans="1:32" ht="15" customHeight="1" x14ac:dyDescent="0.4">
      <c r="A29" s="14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35.1" customHeight="1" x14ac:dyDescent="0.4">
      <c r="A30" s="217" t="s">
        <v>38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9"/>
    </row>
    <row r="31" spans="1:32" ht="50.45" customHeight="1" x14ac:dyDescent="0.4">
      <c r="A31" s="225" t="s">
        <v>39</v>
      </c>
      <c r="B31" s="225"/>
      <c r="C31" s="225"/>
      <c r="D31" s="47"/>
      <c r="E31" s="47"/>
      <c r="F31" s="216" t="s">
        <v>40</v>
      </c>
      <c r="G31" s="216"/>
      <c r="H31" s="216"/>
      <c r="I31" s="216"/>
      <c r="J31" s="216"/>
      <c r="K31" s="216"/>
      <c r="L31" s="216"/>
      <c r="M31" s="216"/>
      <c r="N31" s="216"/>
      <c r="O31" s="8"/>
      <c r="T31" s="216" t="s">
        <v>41</v>
      </c>
      <c r="U31" s="216"/>
      <c r="V31" s="216"/>
      <c r="W31" s="216"/>
      <c r="X31" s="216"/>
      <c r="Y31" s="216"/>
      <c r="AA31" s="8"/>
      <c r="AB31" s="8"/>
      <c r="AC31" s="8"/>
      <c r="AD31" s="8"/>
      <c r="AE31" s="8"/>
      <c r="AF31" s="8"/>
    </row>
    <row r="32" spans="1:32" ht="45" customHeight="1" x14ac:dyDescent="0.4">
      <c r="A32" s="86"/>
      <c r="B32" s="87"/>
      <c r="C32" s="87"/>
      <c r="D32" s="88"/>
      <c r="F32" s="44"/>
      <c r="G32" s="128" t="s">
        <v>12</v>
      </c>
      <c r="H32" s="128"/>
      <c r="I32" s="148"/>
      <c r="J32" s="150"/>
      <c r="K32" s="128" t="s">
        <v>13</v>
      </c>
      <c r="L32" s="128"/>
      <c r="M32" s="128"/>
      <c r="N32" s="44"/>
      <c r="O32" s="127" t="s">
        <v>14</v>
      </c>
      <c r="P32" s="128"/>
      <c r="Q32" s="128"/>
      <c r="T32" s="44"/>
      <c r="U32" s="127" t="s">
        <v>12</v>
      </c>
      <c r="V32" s="128"/>
      <c r="W32" s="128"/>
      <c r="X32" s="129"/>
      <c r="Y32" s="44"/>
      <c r="Z32" s="128" t="s">
        <v>13</v>
      </c>
      <c r="AA32" s="128"/>
      <c r="AB32" s="11"/>
      <c r="AC32" s="148"/>
      <c r="AD32" s="150"/>
      <c r="AE32" s="128" t="s">
        <v>14</v>
      </c>
      <c r="AF32" s="128"/>
    </row>
    <row r="33" spans="1:32" ht="15" customHeight="1" x14ac:dyDescent="0.4">
      <c r="A33" s="10"/>
      <c r="B33" s="10"/>
      <c r="C33" s="10"/>
      <c r="D33" s="10"/>
      <c r="E33" s="10"/>
      <c r="F33" s="8"/>
      <c r="G33" s="8"/>
      <c r="AF33" s="8"/>
    </row>
    <row r="34" spans="1:32" ht="31.5" customHeight="1" x14ac:dyDescent="0.4">
      <c r="A34" s="8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O34" s="8"/>
      <c r="P34" s="8"/>
      <c r="Q34" s="8"/>
      <c r="R34" s="5" t="s">
        <v>43</v>
      </c>
      <c r="S34" s="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45" customHeight="1" x14ac:dyDescent="0.4">
      <c r="A35" s="173" t="s">
        <v>44</v>
      </c>
      <c r="B35" s="174"/>
      <c r="C35" s="174"/>
      <c r="D35" s="174"/>
      <c r="E35" s="174"/>
      <c r="F35" s="174"/>
      <c r="G35" s="174"/>
      <c r="H35" s="174"/>
      <c r="I35" s="174"/>
      <c r="J35" s="175"/>
      <c r="K35" s="86"/>
      <c r="L35" s="87"/>
      <c r="M35" s="87"/>
      <c r="N35" s="88"/>
      <c r="R35" s="98" t="s">
        <v>18</v>
      </c>
      <c r="S35" s="99"/>
      <c r="T35" s="26" t="s">
        <v>45</v>
      </c>
      <c r="U35" s="86"/>
      <c r="V35" s="87"/>
      <c r="W35" s="87"/>
      <c r="X35" s="88"/>
      <c r="Y35" s="136" t="s">
        <v>46</v>
      </c>
      <c r="Z35" s="137"/>
      <c r="AA35" s="178"/>
      <c r="AB35" s="179"/>
      <c r="AC35" s="179"/>
      <c r="AD35" s="180"/>
      <c r="AE35" s="40" t="s">
        <v>18</v>
      </c>
      <c r="AF35" s="26" t="s">
        <v>47</v>
      </c>
    </row>
    <row r="36" spans="1:32" ht="15" customHeight="1" x14ac:dyDescent="0.4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ht="31.5" customHeight="1" x14ac:dyDescent="0.4">
      <c r="A37" s="47" t="s">
        <v>48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8"/>
      <c r="AB37" s="8"/>
      <c r="AC37" s="8"/>
      <c r="AD37" s="8"/>
      <c r="AE37" s="8"/>
      <c r="AF37" s="8"/>
    </row>
    <row r="38" spans="1:32" ht="31.5" customHeight="1" x14ac:dyDescent="0.4">
      <c r="A38" s="168" t="s">
        <v>49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8"/>
      <c r="AB38" s="8"/>
      <c r="AC38" s="8"/>
      <c r="AD38" s="8"/>
      <c r="AE38" s="8"/>
      <c r="AF38" s="8"/>
    </row>
    <row r="39" spans="1:32" ht="60" customHeight="1" x14ac:dyDescent="0.4">
      <c r="A39" s="101" t="s">
        <v>50</v>
      </c>
      <c r="B39" s="115"/>
      <c r="C39" s="115"/>
      <c r="D39" s="115"/>
      <c r="E39" s="115"/>
      <c r="F39" s="115"/>
      <c r="G39" s="115"/>
      <c r="H39" s="115"/>
      <c r="I39" s="115"/>
      <c r="J39" s="102"/>
      <c r="K39" s="101" t="s">
        <v>51</v>
      </c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02"/>
      <c r="Y39" s="85" t="s">
        <v>52</v>
      </c>
      <c r="Z39" s="89"/>
      <c r="AA39" s="101" t="s">
        <v>53</v>
      </c>
      <c r="AB39" s="115"/>
      <c r="AC39" s="115"/>
      <c r="AD39" s="102"/>
      <c r="AE39" s="85" t="s">
        <v>54</v>
      </c>
      <c r="AF39" s="89"/>
    </row>
    <row r="40" spans="1:32" ht="45" customHeight="1" x14ac:dyDescent="0.4">
      <c r="A40" s="177"/>
      <c r="B40" s="177"/>
      <c r="C40" s="9" t="s">
        <v>55</v>
      </c>
      <c r="D40" s="176"/>
      <c r="E40" s="176"/>
      <c r="F40" s="9" t="s">
        <v>56</v>
      </c>
      <c r="G40" s="161"/>
      <c r="H40" s="161"/>
      <c r="I40" s="101" t="s">
        <v>57</v>
      </c>
      <c r="J40" s="102"/>
      <c r="K40" s="161"/>
      <c r="L40" s="161"/>
      <c r="M40" s="161"/>
      <c r="N40" s="9" t="s">
        <v>55</v>
      </c>
      <c r="O40" s="86"/>
      <c r="P40" s="87"/>
      <c r="Q40" s="88"/>
      <c r="R40" s="101" t="s">
        <v>56</v>
      </c>
      <c r="S40" s="102"/>
      <c r="T40" s="86"/>
      <c r="U40" s="87"/>
      <c r="V40" s="88"/>
      <c r="W40" s="101" t="s">
        <v>57</v>
      </c>
      <c r="X40" s="102"/>
      <c r="Y40" s="84"/>
      <c r="Z40" s="84"/>
      <c r="AA40" s="148"/>
      <c r="AB40" s="149"/>
      <c r="AC40" s="149"/>
      <c r="AD40" s="150"/>
      <c r="AE40" s="84"/>
      <c r="AF40" s="84"/>
    </row>
    <row r="41" spans="1:32" ht="45" customHeight="1" x14ac:dyDescent="0.4">
      <c r="A41" s="177"/>
      <c r="B41" s="177"/>
      <c r="C41" s="9" t="s">
        <v>55</v>
      </c>
      <c r="D41" s="176"/>
      <c r="E41" s="176"/>
      <c r="F41" s="9" t="s">
        <v>56</v>
      </c>
      <c r="G41" s="161"/>
      <c r="H41" s="161"/>
      <c r="I41" s="101" t="s">
        <v>57</v>
      </c>
      <c r="J41" s="102"/>
      <c r="K41" s="161"/>
      <c r="L41" s="161"/>
      <c r="M41" s="161"/>
      <c r="N41" s="9" t="s">
        <v>55</v>
      </c>
      <c r="O41" s="86"/>
      <c r="P41" s="87"/>
      <c r="Q41" s="88"/>
      <c r="R41" s="101" t="s">
        <v>56</v>
      </c>
      <c r="S41" s="102"/>
      <c r="T41" s="86"/>
      <c r="U41" s="87"/>
      <c r="V41" s="88"/>
      <c r="W41" s="101" t="s">
        <v>57</v>
      </c>
      <c r="X41" s="102"/>
      <c r="Y41" s="84"/>
      <c r="Z41" s="84"/>
      <c r="AA41" s="148"/>
      <c r="AB41" s="149"/>
      <c r="AC41" s="149"/>
      <c r="AD41" s="150"/>
      <c r="AE41" s="84"/>
      <c r="AF41" s="84"/>
    </row>
    <row r="42" spans="1:32" ht="45" customHeight="1" x14ac:dyDescent="0.4">
      <c r="A42" s="177"/>
      <c r="B42" s="177"/>
      <c r="C42" s="9" t="s">
        <v>55</v>
      </c>
      <c r="D42" s="176"/>
      <c r="E42" s="176"/>
      <c r="F42" s="9" t="s">
        <v>56</v>
      </c>
      <c r="G42" s="161"/>
      <c r="H42" s="161"/>
      <c r="I42" s="101" t="s">
        <v>57</v>
      </c>
      <c r="J42" s="102"/>
      <c r="K42" s="161"/>
      <c r="L42" s="161"/>
      <c r="M42" s="161"/>
      <c r="N42" s="9" t="s">
        <v>55</v>
      </c>
      <c r="O42" s="86"/>
      <c r="P42" s="87"/>
      <c r="Q42" s="88"/>
      <c r="R42" s="101" t="s">
        <v>56</v>
      </c>
      <c r="S42" s="102"/>
      <c r="T42" s="86"/>
      <c r="U42" s="87"/>
      <c r="V42" s="88"/>
      <c r="W42" s="101" t="s">
        <v>57</v>
      </c>
      <c r="X42" s="102"/>
      <c r="Y42" s="84"/>
      <c r="Z42" s="84"/>
      <c r="AA42" s="148"/>
      <c r="AB42" s="149"/>
      <c r="AC42" s="149"/>
      <c r="AD42" s="150"/>
      <c r="AE42" s="84"/>
      <c r="AF42" s="84"/>
    </row>
    <row r="43" spans="1:32" ht="45" customHeight="1" x14ac:dyDescent="0.4">
      <c r="A43" s="177"/>
      <c r="B43" s="177"/>
      <c r="C43" s="9" t="s">
        <v>55</v>
      </c>
      <c r="D43" s="176"/>
      <c r="E43" s="176"/>
      <c r="F43" s="9" t="s">
        <v>56</v>
      </c>
      <c r="G43" s="161"/>
      <c r="H43" s="161"/>
      <c r="I43" s="101" t="s">
        <v>57</v>
      </c>
      <c r="J43" s="102"/>
      <c r="K43" s="161"/>
      <c r="L43" s="161"/>
      <c r="M43" s="161"/>
      <c r="N43" s="9" t="s">
        <v>55</v>
      </c>
      <c r="O43" s="86"/>
      <c r="P43" s="87"/>
      <c r="Q43" s="88"/>
      <c r="R43" s="101" t="s">
        <v>56</v>
      </c>
      <c r="S43" s="102"/>
      <c r="T43" s="86"/>
      <c r="U43" s="87"/>
      <c r="V43" s="88"/>
      <c r="W43" s="101" t="s">
        <v>57</v>
      </c>
      <c r="X43" s="102"/>
      <c r="Y43" s="84"/>
      <c r="Z43" s="84"/>
      <c r="AA43" s="148"/>
      <c r="AB43" s="149"/>
      <c r="AC43" s="149"/>
      <c r="AD43" s="150"/>
      <c r="AE43" s="84"/>
      <c r="AF43" s="84"/>
    </row>
    <row r="44" spans="1:32" ht="30" customHeight="1" x14ac:dyDescent="0.4">
      <c r="A44" s="59">
        <v>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 ht="31.5" customHeight="1" x14ac:dyDescent="0.4">
      <c r="A45" s="47" t="s">
        <v>58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  <row r="46" spans="1:32" ht="24.75" customHeight="1" x14ac:dyDescent="0.4">
      <c r="A46" s="48" t="s">
        <v>18</v>
      </c>
      <c r="B46" s="111" t="s">
        <v>59</v>
      </c>
      <c r="C46" s="112"/>
      <c r="D46" s="169" t="s">
        <v>60</v>
      </c>
      <c r="E46" s="112"/>
      <c r="F46" s="48"/>
      <c r="G46" s="116"/>
      <c r="H46" s="171"/>
      <c r="I46" s="48" t="s">
        <v>18</v>
      </c>
      <c r="J46" s="111" t="s">
        <v>61</v>
      </c>
      <c r="K46" s="111"/>
      <c r="L46" s="111"/>
      <c r="M46" s="42"/>
      <c r="N46" s="27" t="s">
        <v>62</v>
      </c>
      <c r="O46" s="116" t="s">
        <v>18</v>
      </c>
      <c r="P46" s="140" t="s">
        <v>63</v>
      </c>
      <c r="Q46" s="140"/>
      <c r="R46" s="140"/>
      <c r="S46" s="140"/>
      <c r="T46" s="42"/>
      <c r="U46" s="140" t="s">
        <v>62</v>
      </c>
      <c r="V46" s="140"/>
      <c r="W46" s="116" t="s">
        <v>18</v>
      </c>
      <c r="X46" s="116"/>
      <c r="Y46" s="140" t="s">
        <v>64</v>
      </c>
      <c r="Z46" s="140"/>
      <c r="AA46" s="116"/>
      <c r="AB46" s="116"/>
      <c r="AC46" s="138" t="s">
        <v>65</v>
      </c>
      <c r="AD46" s="139"/>
      <c r="AE46" s="116" t="s">
        <v>18</v>
      </c>
      <c r="AF46" s="112" t="s">
        <v>47</v>
      </c>
    </row>
    <row r="47" spans="1:32" ht="24.75" customHeight="1" x14ac:dyDescent="0.4">
      <c r="A47" s="49"/>
      <c r="B47" s="113"/>
      <c r="C47" s="114"/>
      <c r="D47" s="170"/>
      <c r="E47" s="114"/>
      <c r="F47" s="49"/>
      <c r="G47" s="117"/>
      <c r="H47" s="172"/>
      <c r="I47" s="49"/>
      <c r="J47" s="113" t="s">
        <v>66</v>
      </c>
      <c r="K47" s="113"/>
      <c r="L47" s="113"/>
      <c r="M47" s="113"/>
      <c r="N47" s="113"/>
      <c r="O47" s="117"/>
      <c r="P47" s="113" t="s">
        <v>67</v>
      </c>
      <c r="Q47" s="113"/>
      <c r="R47" s="113"/>
      <c r="S47" s="113"/>
      <c r="T47" s="113"/>
      <c r="U47" s="113"/>
      <c r="V47" s="113"/>
      <c r="W47" s="117"/>
      <c r="X47" s="117"/>
      <c r="Y47" s="113" t="s">
        <v>68</v>
      </c>
      <c r="Z47" s="113"/>
      <c r="AA47" s="113"/>
      <c r="AB47" s="113"/>
      <c r="AC47" s="113"/>
      <c r="AD47" s="114"/>
      <c r="AE47" s="117"/>
      <c r="AF47" s="55"/>
    </row>
    <row r="48" spans="1:32" ht="15" customHeight="1" x14ac:dyDescent="0.4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</row>
    <row r="49" spans="1:36" s="7" customFormat="1" ht="35.1" customHeight="1" x14ac:dyDescent="0.4">
      <c r="A49" s="198" t="s">
        <v>69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200"/>
    </row>
    <row r="50" spans="1:36" ht="31.5" customHeight="1" x14ac:dyDescent="0.4">
      <c r="A50" s="47" t="s">
        <v>70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8"/>
      <c r="AB50" s="8"/>
      <c r="AC50" s="8"/>
      <c r="AD50" s="8"/>
      <c r="AE50" s="8"/>
      <c r="AF50" s="8"/>
    </row>
    <row r="51" spans="1:36" ht="60" customHeight="1" x14ac:dyDescent="0.4">
      <c r="A51" s="101" t="s">
        <v>71</v>
      </c>
      <c r="B51" s="115"/>
      <c r="C51" s="102"/>
      <c r="D51" s="101" t="s">
        <v>72</v>
      </c>
      <c r="E51" s="115"/>
      <c r="F51" s="115"/>
      <c r="G51" s="102"/>
      <c r="H51" s="101" t="s">
        <v>73</v>
      </c>
      <c r="I51" s="115"/>
      <c r="J51" s="115"/>
      <c r="K51" s="115"/>
      <c r="L51" s="115"/>
      <c r="M51" s="115"/>
      <c r="N51" s="115"/>
      <c r="O51" s="102"/>
      <c r="P51" s="101" t="s">
        <v>74</v>
      </c>
      <c r="Q51" s="115"/>
      <c r="R51" s="115"/>
      <c r="S51" s="102"/>
      <c r="T51" s="158" t="s">
        <v>75</v>
      </c>
      <c r="U51" s="159"/>
      <c r="V51" s="159"/>
      <c r="W51" s="159"/>
      <c r="X51" s="160"/>
      <c r="Y51" s="158" t="s">
        <v>76</v>
      </c>
      <c r="Z51" s="159"/>
      <c r="AA51" s="159"/>
      <c r="AB51" s="160"/>
      <c r="AC51" s="183" t="s">
        <v>77</v>
      </c>
      <c r="AD51" s="183"/>
      <c r="AE51" s="183"/>
      <c r="AF51" s="183"/>
    </row>
    <row r="52" spans="1:36" ht="45" customHeight="1" x14ac:dyDescent="0.4">
      <c r="A52" s="86"/>
      <c r="B52" s="87"/>
      <c r="C52" s="88"/>
      <c r="D52" s="98"/>
      <c r="E52" s="99"/>
      <c r="F52" s="99"/>
      <c r="G52" s="100"/>
      <c r="H52" s="38"/>
      <c r="I52" s="101" t="s">
        <v>55</v>
      </c>
      <c r="J52" s="102"/>
      <c r="K52" s="105"/>
      <c r="L52" s="106"/>
      <c r="M52" s="20" t="s">
        <v>56</v>
      </c>
      <c r="N52" s="39"/>
      <c r="O52" s="9" t="s">
        <v>57</v>
      </c>
      <c r="P52" s="98"/>
      <c r="Q52" s="99"/>
      <c r="R52" s="99"/>
      <c r="S52" s="100"/>
      <c r="T52" s="86"/>
      <c r="U52" s="87"/>
      <c r="V52" s="87"/>
      <c r="W52" s="87"/>
      <c r="X52" s="88"/>
      <c r="Y52" s="86"/>
      <c r="Z52" s="87"/>
      <c r="AA52" s="87"/>
      <c r="AB52" s="88"/>
      <c r="AC52" s="97"/>
      <c r="AD52" s="97"/>
      <c r="AE52" s="97"/>
      <c r="AF52" s="97"/>
    </row>
    <row r="53" spans="1:36" ht="45" customHeight="1" x14ac:dyDescent="0.4">
      <c r="A53" s="86"/>
      <c r="B53" s="87"/>
      <c r="C53" s="88"/>
      <c r="D53" s="98"/>
      <c r="E53" s="99"/>
      <c r="F53" s="99"/>
      <c r="G53" s="100"/>
      <c r="H53" s="38"/>
      <c r="I53" s="101" t="s">
        <v>55</v>
      </c>
      <c r="J53" s="102"/>
      <c r="K53" s="105"/>
      <c r="L53" s="106"/>
      <c r="M53" s="20" t="s">
        <v>56</v>
      </c>
      <c r="N53" s="39"/>
      <c r="O53" s="9" t="s">
        <v>57</v>
      </c>
      <c r="P53" s="98"/>
      <c r="Q53" s="99"/>
      <c r="R53" s="99"/>
      <c r="S53" s="100"/>
      <c r="T53" s="86"/>
      <c r="U53" s="87"/>
      <c r="V53" s="87"/>
      <c r="W53" s="87"/>
      <c r="X53" s="88"/>
      <c r="Y53" s="86"/>
      <c r="Z53" s="87"/>
      <c r="AA53" s="87"/>
      <c r="AB53" s="88"/>
      <c r="AC53" s="97"/>
      <c r="AD53" s="97"/>
      <c r="AE53" s="97"/>
      <c r="AF53" s="97"/>
    </row>
    <row r="54" spans="1:36" ht="45" customHeight="1" x14ac:dyDescent="0.4">
      <c r="A54" s="86"/>
      <c r="B54" s="87"/>
      <c r="C54" s="88"/>
      <c r="D54" s="98"/>
      <c r="E54" s="99"/>
      <c r="F54" s="99"/>
      <c r="G54" s="100"/>
      <c r="H54" s="38"/>
      <c r="I54" s="101" t="s">
        <v>55</v>
      </c>
      <c r="J54" s="102"/>
      <c r="K54" s="105"/>
      <c r="L54" s="106"/>
      <c r="M54" s="20" t="s">
        <v>56</v>
      </c>
      <c r="N54" s="39"/>
      <c r="O54" s="9" t="s">
        <v>57</v>
      </c>
      <c r="P54" s="98"/>
      <c r="Q54" s="99"/>
      <c r="R54" s="99"/>
      <c r="S54" s="100"/>
      <c r="T54" s="86"/>
      <c r="U54" s="87"/>
      <c r="V54" s="87"/>
      <c r="W54" s="87"/>
      <c r="X54" s="88"/>
      <c r="Y54" s="86"/>
      <c r="Z54" s="87"/>
      <c r="AA54" s="87"/>
      <c r="AB54" s="88"/>
      <c r="AC54" s="97"/>
      <c r="AD54" s="97"/>
      <c r="AE54" s="97"/>
      <c r="AF54" s="97"/>
    </row>
    <row r="55" spans="1:36" ht="45" customHeight="1" x14ac:dyDescent="0.4">
      <c r="A55" s="86"/>
      <c r="B55" s="87"/>
      <c r="C55" s="88"/>
      <c r="D55" s="98"/>
      <c r="E55" s="99"/>
      <c r="F55" s="99"/>
      <c r="G55" s="100"/>
      <c r="H55" s="38"/>
      <c r="I55" s="101" t="s">
        <v>55</v>
      </c>
      <c r="J55" s="102"/>
      <c r="K55" s="105"/>
      <c r="L55" s="106"/>
      <c r="M55" s="20" t="s">
        <v>56</v>
      </c>
      <c r="N55" s="39"/>
      <c r="O55" s="9" t="s">
        <v>57</v>
      </c>
      <c r="P55" s="98"/>
      <c r="Q55" s="99"/>
      <c r="R55" s="99"/>
      <c r="S55" s="100"/>
      <c r="T55" s="86"/>
      <c r="U55" s="87"/>
      <c r="V55" s="87"/>
      <c r="W55" s="87"/>
      <c r="X55" s="88"/>
      <c r="Y55" s="86"/>
      <c r="Z55" s="87"/>
      <c r="AA55" s="87"/>
      <c r="AB55" s="88"/>
      <c r="AC55" s="97"/>
      <c r="AD55" s="97"/>
      <c r="AE55" s="97"/>
      <c r="AF55" s="97"/>
    </row>
    <row r="56" spans="1:36" ht="45" customHeight="1" x14ac:dyDescent="0.4">
      <c r="A56" s="86"/>
      <c r="B56" s="87"/>
      <c r="C56" s="88"/>
      <c r="D56" s="98"/>
      <c r="E56" s="99"/>
      <c r="F56" s="99"/>
      <c r="G56" s="100"/>
      <c r="H56" s="38"/>
      <c r="I56" s="101" t="s">
        <v>55</v>
      </c>
      <c r="J56" s="102"/>
      <c r="K56" s="105"/>
      <c r="L56" s="106"/>
      <c r="M56" s="20" t="s">
        <v>56</v>
      </c>
      <c r="N56" s="39"/>
      <c r="O56" s="9" t="s">
        <v>57</v>
      </c>
      <c r="P56" s="98"/>
      <c r="Q56" s="99"/>
      <c r="R56" s="99"/>
      <c r="S56" s="100"/>
      <c r="T56" s="86"/>
      <c r="U56" s="87"/>
      <c r="V56" s="87"/>
      <c r="W56" s="87"/>
      <c r="X56" s="88"/>
      <c r="Y56" s="86"/>
      <c r="Z56" s="87"/>
      <c r="AA56" s="87"/>
      <c r="AB56" s="88"/>
      <c r="AC56" s="97"/>
      <c r="AD56" s="97"/>
      <c r="AE56" s="97"/>
      <c r="AF56" s="97"/>
    </row>
    <row r="57" spans="1:36" ht="45" customHeight="1" x14ac:dyDescent="0.4">
      <c r="A57" s="86"/>
      <c r="B57" s="87"/>
      <c r="C57" s="88"/>
      <c r="D57" s="98"/>
      <c r="E57" s="99"/>
      <c r="F57" s="99"/>
      <c r="G57" s="100"/>
      <c r="H57" s="38"/>
      <c r="I57" s="101" t="s">
        <v>55</v>
      </c>
      <c r="J57" s="102"/>
      <c r="K57" s="105"/>
      <c r="L57" s="106"/>
      <c r="M57" s="20" t="s">
        <v>56</v>
      </c>
      <c r="N57" s="39"/>
      <c r="O57" s="9" t="s">
        <v>57</v>
      </c>
      <c r="P57" s="98"/>
      <c r="Q57" s="99"/>
      <c r="R57" s="99"/>
      <c r="S57" s="100"/>
      <c r="T57" s="86"/>
      <c r="U57" s="87"/>
      <c r="V57" s="87"/>
      <c r="W57" s="87"/>
      <c r="X57" s="88"/>
      <c r="Y57" s="86"/>
      <c r="Z57" s="87"/>
      <c r="AA57" s="87"/>
      <c r="AB57" s="88"/>
      <c r="AC57" s="97"/>
      <c r="AD57" s="97"/>
      <c r="AE57" s="97"/>
      <c r="AF57" s="97"/>
      <c r="AJ57" s="46"/>
    </row>
    <row r="58" spans="1:36" ht="45" customHeight="1" x14ac:dyDescent="0.4">
      <c r="A58" s="86"/>
      <c r="B58" s="87"/>
      <c r="C58" s="88"/>
      <c r="D58" s="98"/>
      <c r="E58" s="99"/>
      <c r="F58" s="99"/>
      <c r="G58" s="100"/>
      <c r="H58" s="38"/>
      <c r="I58" s="101" t="s">
        <v>55</v>
      </c>
      <c r="J58" s="102"/>
      <c r="K58" s="105"/>
      <c r="L58" s="106"/>
      <c r="M58" s="20" t="s">
        <v>56</v>
      </c>
      <c r="N58" s="39"/>
      <c r="O58" s="9" t="s">
        <v>57</v>
      </c>
      <c r="P58" s="98"/>
      <c r="Q58" s="99"/>
      <c r="R58" s="99"/>
      <c r="S58" s="100"/>
      <c r="T58" s="86"/>
      <c r="U58" s="87"/>
      <c r="V58" s="87"/>
      <c r="W58" s="87"/>
      <c r="X58" s="88"/>
      <c r="Y58" s="86"/>
      <c r="Z58" s="87"/>
      <c r="AA58" s="87"/>
      <c r="AB58" s="88"/>
      <c r="AC58" s="97"/>
      <c r="AD58" s="97"/>
      <c r="AE58" s="97"/>
      <c r="AF58" s="97"/>
    </row>
    <row r="59" spans="1:36" ht="45" customHeight="1" x14ac:dyDescent="0.4">
      <c r="A59" s="86"/>
      <c r="B59" s="87"/>
      <c r="C59" s="88"/>
      <c r="D59" s="98"/>
      <c r="E59" s="99"/>
      <c r="F59" s="99"/>
      <c r="G59" s="100"/>
      <c r="H59" s="38"/>
      <c r="I59" s="101" t="s">
        <v>55</v>
      </c>
      <c r="J59" s="102"/>
      <c r="K59" s="105"/>
      <c r="L59" s="106"/>
      <c r="M59" s="20" t="s">
        <v>56</v>
      </c>
      <c r="N59" s="39"/>
      <c r="O59" s="9" t="s">
        <v>57</v>
      </c>
      <c r="P59" s="98"/>
      <c r="Q59" s="99"/>
      <c r="R59" s="99"/>
      <c r="S59" s="100"/>
      <c r="T59" s="86"/>
      <c r="U59" s="87"/>
      <c r="V59" s="87"/>
      <c r="W59" s="87"/>
      <c r="X59" s="88"/>
      <c r="Y59" s="86"/>
      <c r="Z59" s="87"/>
      <c r="AA59" s="87"/>
      <c r="AB59" s="88"/>
      <c r="AC59" s="97"/>
      <c r="AD59" s="97"/>
      <c r="AE59" s="97"/>
      <c r="AF59" s="97"/>
    </row>
    <row r="60" spans="1:36" ht="45" customHeight="1" x14ac:dyDescent="0.4">
      <c r="A60" s="86"/>
      <c r="B60" s="87"/>
      <c r="C60" s="88"/>
      <c r="D60" s="98"/>
      <c r="E60" s="99"/>
      <c r="F60" s="99"/>
      <c r="G60" s="100"/>
      <c r="H60" s="38"/>
      <c r="I60" s="101" t="s">
        <v>55</v>
      </c>
      <c r="J60" s="102"/>
      <c r="K60" s="105"/>
      <c r="L60" s="106"/>
      <c r="M60" s="20" t="s">
        <v>56</v>
      </c>
      <c r="N60" s="39"/>
      <c r="O60" s="9" t="s">
        <v>57</v>
      </c>
      <c r="P60" s="98"/>
      <c r="Q60" s="99"/>
      <c r="R60" s="99"/>
      <c r="S60" s="100"/>
      <c r="T60" s="86"/>
      <c r="U60" s="87"/>
      <c r="V60" s="87"/>
      <c r="W60" s="87"/>
      <c r="X60" s="88"/>
      <c r="Y60" s="86"/>
      <c r="Z60" s="87"/>
      <c r="AA60" s="87"/>
      <c r="AB60" s="88"/>
      <c r="AC60" s="97"/>
      <c r="AD60" s="97"/>
      <c r="AE60" s="97"/>
      <c r="AF60" s="97"/>
    </row>
    <row r="61" spans="1:36" ht="45" customHeight="1" x14ac:dyDescent="0.4">
      <c r="A61" s="86"/>
      <c r="B61" s="87"/>
      <c r="C61" s="88"/>
      <c r="D61" s="98"/>
      <c r="E61" s="99"/>
      <c r="F61" s="99"/>
      <c r="G61" s="100"/>
      <c r="H61" s="38"/>
      <c r="I61" s="101" t="s">
        <v>55</v>
      </c>
      <c r="J61" s="102"/>
      <c r="K61" s="105"/>
      <c r="L61" s="106"/>
      <c r="M61" s="20" t="s">
        <v>56</v>
      </c>
      <c r="N61" s="39"/>
      <c r="O61" s="9" t="s">
        <v>57</v>
      </c>
      <c r="P61" s="98"/>
      <c r="Q61" s="99"/>
      <c r="R61" s="99"/>
      <c r="S61" s="100"/>
      <c r="T61" s="86"/>
      <c r="U61" s="87"/>
      <c r="V61" s="87"/>
      <c r="W61" s="87"/>
      <c r="X61" s="88"/>
      <c r="Y61" s="86"/>
      <c r="Z61" s="87"/>
      <c r="AA61" s="87"/>
      <c r="AB61" s="88"/>
      <c r="AC61" s="97"/>
      <c r="AD61" s="97"/>
      <c r="AE61" s="97"/>
      <c r="AF61" s="97"/>
    </row>
    <row r="62" spans="1:36" ht="15" customHeight="1" x14ac:dyDescent="0.4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</row>
    <row r="63" spans="1:36" ht="31.5" customHeight="1" x14ac:dyDescent="0.4">
      <c r="A63" s="47" t="s">
        <v>78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</row>
    <row r="64" spans="1:36" ht="31.5" customHeight="1" x14ac:dyDescent="0.4">
      <c r="A64" s="151" t="s">
        <v>79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</row>
    <row r="65" spans="1:32" ht="60" customHeight="1" x14ac:dyDescent="0.4">
      <c r="A65" s="147" t="s">
        <v>80</v>
      </c>
      <c r="B65" s="147"/>
      <c r="C65" s="183" t="s">
        <v>72</v>
      </c>
      <c r="D65" s="183"/>
      <c r="E65" s="183"/>
      <c r="F65" s="85" t="s">
        <v>73</v>
      </c>
      <c r="G65" s="85"/>
      <c r="H65" s="85"/>
      <c r="I65" s="85"/>
      <c r="J65" s="85"/>
      <c r="K65" s="85"/>
      <c r="L65" s="85"/>
      <c r="M65" s="85"/>
      <c r="N65" s="6" t="s">
        <v>74</v>
      </c>
      <c r="O65" s="158" t="s">
        <v>75</v>
      </c>
      <c r="P65" s="159"/>
      <c r="Q65" s="160"/>
      <c r="R65" s="133" t="s">
        <v>81</v>
      </c>
      <c r="S65" s="134"/>
      <c r="T65" s="134"/>
      <c r="U65" s="134"/>
      <c r="V65" s="135"/>
      <c r="W65" s="158" t="s">
        <v>82</v>
      </c>
      <c r="X65" s="159"/>
      <c r="Y65" s="159"/>
      <c r="Z65" s="159"/>
      <c r="AA65" s="159"/>
      <c r="AB65" s="160"/>
      <c r="AC65" s="147" t="s">
        <v>83</v>
      </c>
      <c r="AD65" s="147"/>
      <c r="AE65" s="147"/>
      <c r="AF65" s="147"/>
    </row>
    <row r="66" spans="1:32" ht="20.100000000000001" customHeight="1" x14ac:dyDescent="0.4">
      <c r="A66" s="141"/>
      <c r="B66" s="143"/>
      <c r="C66" s="69"/>
      <c r="D66" s="70"/>
      <c r="E66" s="71"/>
      <c r="F66" s="130"/>
      <c r="G66" s="107" t="s">
        <v>55</v>
      </c>
      <c r="H66" s="130"/>
      <c r="I66" s="79" t="s">
        <v>56</v>
      </c>
      <c r="J66" s="80"/>
      <c r="K66" s="141"/>
      <c r="L66" s="143"/>
      <c r="M66" s="107" t="s">
        <v>57</v>
      </c>
      <c r="N66" s="130"/>
      <c r="O66" s="141"/>
      <c r="P66" s="142"/>
      <c r="Q66" s="143"/>
      <c r="R66" s="48" t="s">
        <v>18</v>
      </c>
      <c r="S66" s="116"/>
      <c r="T66" s="111" t="s">
        <v>84</v>
      </c>
      <c r="U66" s="111"/>
      <c r="V66" s="112"/>
      <c r="W66" s="141"/>
      <c r="X66" s="142"/>
      <c r="Y66" s="142"/>
      <c r="Z66" s="142"/>
      <c r="AA66" s="142"/>
      <c r="AB66" s="143"/>
      <c r="AC66" s="141"/>
      <c r="AD66" s="142"/>
      <c r="AE66" s="142"/>
      <c r="AF66" s="143"/>
    </row>
    <row r="67" spans="1:32" ht="20.100000000000001" customHeight="1" x14ac:dyDescent="0.4">
      <c r="A67" s="144"/>
      <c r="B67" s="146"/>
      <c r="C67" s="72"/>
      <c r="D67" s="73"/>
      <c r="E67" s="74"/>
      <c r="F67" s="131"/>
      <c r="G67" s="108"/>
      <c r="H67" s="131"/>
      <c r="I67" s="81"/>
      <c r="J67" s="82"/>
      <c r="K67" s="144"/>
      <c r="L67" s="146"/>
      <c r="M67" s="108"/>
      <c r="N67" s="131"/>
      <c r="O67" s="144"/>
      <c r="P67" s="145"/>
      <c r="Q67" s="146"/>
      <c r="R67" s="49" t="s">
        <v>18</v>
      </c>
      <c r="S67" s="117"/>
      <c r="T67" s="113" t="s">
        <v>85</v>
      </c>
      <c r="U67" s="113"/>
      <c r="V67" s="114"/>
      <c r="W67" s="144"/>
      <c r="X67" s="145"/>
      <c r="Y67" s="145"/>
      <c r="Z67" s="145"/>
      <c r="AA67" s="145"/>
      <c r="AB67" s="146"/>
      <c r="AC67" s="144"/>
      <c r="AD67" s="145"/>
      <c r="AE67" s="145"/>
      <c r="AF67" s="146"/>
    </row>
    <row r="68" spans="1:32" ht="20.100000000000001" customHeight="1" x14ac:dyDescent="0.4">
      <c r="A68" s="141"/>
      <c r="B68" s="143"/>
      <c r="C68" s="69"/>
      <c r="D68" s="70"/>
      <c r="E68" s="71"/>
      <c r="F68" s="130"/>
      <c r="G68" s="107" t="s">
        <v>55</v>
      </c>
      <c r="H68" s="130"/>
      <c r="I68" s="79" t="s">
        <v>56</v>
      </c>
      <c r="J68" s="80"/>
      <c r="K68" s="141"/>
      <c r="L68" s="143"/>
      <c r="M68" s="107" t="s">
        <v>57</v>
      </c>
      <c r="N68" s="130"/>
      <c r="O68" s="141"/>
      <c r="P68" s="142"/>
      <c r="Q68" s="143"/>
      <c r="R68" s="48" t="s">
        <v>18</v>
      </c>
      <c r="S68" s="116"/>
      <c r="T68" s="111" t="s">
        <v>84</v>
      </c>
      <c r="U68" s="111"/>
      <c r="V68" s="112"/>
      <c r="W68" s="141"/>
      <c r="X68" s="142"/>
      <c r="Y68" s="142"/>
      <c r="Z68" s="142"/>
      <c r="AA68" s="142"/>
      <c r="AB68" s="143"/>
      <c r="AC68" s="141"/>
      <c r="AD68" s="142"/>
      <c r="AE68" s="142"/>
      <c r="AF68" s="143"/>
    </row>
    <row r="69" spans="1:32" ht="20.100000000000001" customHeight="1" x14ac:dyDescent="0.4">
      <c r="A69" s="144"/>
      <c r="B69" s="146"/>
      <c r="C69" s="72"/>
      <c r="D69" s="73"/>
      <c r="E69" s="74"/>
      <c r="F69" s="131"/>
      <c r="G69" s="108"/>
      <c r="H69" s="131"/>
      <c r="I69" s="81"/>
      <c r="J69" s="82"/>
      <c r="K69" s="144"/>
      <c r="L69" s="146"/>
      <c r="M69" s="108"/>
      <c r="N69" s="131"/>
      <c r="O69" s="144"/>
      <c r="P69" s="145"/>
      <c r="Q69" s="146"/>
      <c r="R69" s="49" t="s">
        <v>18</v>
      </c>
      <c r="S69" s="117"/>
      <c r="T69" s="113" t="s">
        <v>85</v>
      </c>
      <c r="U69" s="113"/>
      <c r="V69" s="114"/>
      <c r="W69" s="144"/>
      <c r="X69" s="145"/>
      <c r="Y69" s="145"/>
      <c r="Z69" s="145"/>
      <c r="AA69" s="145"/>
      <c r="AB69" s="146"/>
      <c r="AC69" s="144"/>
      <c r="AD69" s="145"/>
      <c r="AE69" s="145"/>
      <c r="AF69" s="146"/>
    </row>
    <row r="70" spans="1:32" ht="20.100000000000001" customHeight="1" x14ac:dyDescent="0.4">
      <c r="A70" s="141"/>
      <c r="B70" s="143"/>
      <c r="C70" s="69"/>
      <c r="D70" s="70"/>
      <c r="E70" s="71"/>
      <c r="F70" s="130"/>
      <c r="G70" s="107" t="s">
        <v>55</v>
      </c>
      <c r="H70" s="130"/>
      <c r="I70" s="79" t="s">
        <v>56</v>
      </c>
      <c r="J70" s="80"/>
      <c r="K70" s="141"/>
      <c r="L70" s="143"/>
      <c r="M70" s="107" t="s">
        <v>57</v>
      </c>
      <c r="N70" s="130"/>
      <c r="O70" s="141"/>
      <c r="P70" s="142"/>
      <c r="Q70" s="143"/>
      <c r="R70" s="48" t="s">
        <v>18</v>
      </c>
      <c r="S70" s="116"/>
      <c r="T70" s="111" t="s">
        <v>84</v>
      </c>
      <c r="U70" s="111"/>
      <c r="V70" s="112"/>
      <c r="W70" s="141"/>
      <c r="X70" s="142"/>
      <c r="Y70" s="142"/>
      <c r="Z70" s="142"/>
      <c r="AA70" s="142"/>
      <c r="AB70" s="143"/>
      <c r="AC70" s="141"/>
      <c r="AD70" s="142"/>
      <c r="AE70" s="142"/>
      <c r="AF70" s="143"/>
    </row>
    <row r="71" spans="1:32" ht="20.100000000000001" customHeight="1" x14ac:dyDescent="0.4">
      <c r="A71" s="144"/>
      <c r="B71" s="146"/>
      <c r="C71" s="72"/>
      <c r="D71" s="73"/>
      <c r="E71" s="74"/>
      <c r="F71" s="131"/>
      <c r="G71" s="108"/>
      <c r="H71" s="131"/>
      <c r="I71" s="81"/>
      <c r="J71" s="82"/>
      <c r="K71" s="144"/>
      <c r="L71" s="146"/>
      <c r="M71" s="108"/>
      <c r="N71" s="131"/>
      <c r="O71" s="144"/>
      <c r="P71" s="145"/>
      <c r="Q71" s="146"/>
      <c r="R71" s="49" t="s">
        <v>18</v>
      </c>
      <c r="S71" s="117"/>
      <c r="T71" s="113" t="s">
        <v>85</v>
      </c>
      <c r="U71" s="113"/>
      <c r="V71" s="114"/>
      <c r="W71" s="144"/>
      <c r="X71" s="145"/>
      <c r="Y71" s="145"/>
      <c r="Z71" s="145"/>
      <c r="AA71" s="145"/>
      <c r="AB71" s="146"/>
      <c r="AC71" s="144"/>
      <c r="AD71" s="145"/>
      <c r="AE71" s="145"/>
      <c r="AF71" s="146"/>
    </row>
    <row r="72" spans="1:32" ht="20.100000000000001" customHeight="1" x14ac:dyDescent="0.4">
      <c r="A72" s="141"/>
      <c r="B72" s="143"/>
      <c r="C72" s="69"/>
      <c r="D72" s="70"/>
      <c r="E72" s="71"/>
      <c r="F72" s="130"/>
      <c r="G72" s="107" t="s">
        <v>55</v>
      </c>
      <c r="H72" s="130"/>
      <c r="I72" s="79" t="s">
        <v>56</v>
      </c>
      <c r="J72" s="80"/>
      <c r="K72" s="141"/>
      <c r="L72" s="143"/>
      <c r="M72" s="107" t="s">
        <v>57</v>
      </c>
      <c r="N72" s="130"/>
      <c r="O72" s="141"/>
      <c r="P72" s="142"/>
      <c r="Q72" s="143"/>
      <c r="R72" s="48" t="s">
        <v>18</v>
      </c>
      <c r="S72" s="116"/>
      <c r="T72" s="111" t="s">
        <v>84</v>
      </c>
      <c r="U72" s="111"/>
      <c r="V72" s="112"/>
      <c r="W72" s="141"/>
      <c r="X72" s="142"/>
      <c r="Y72" s="142"/>
      <c r="Z72" s="142"/>
      <c r="AA72" s="142"/>
      <c r="AB72" s="143"/>
      <c r="AC72" s="141"/>
      <c r="AD72" s="142"/>
      <c r="AE72" s="142"/>
      <c r="AF72" s="143"/>
    </row>
    <row r="73" spans="1:32" ht="20.100000000000001" customHeight="1" x14ac:dyDescent="0.4">
      <c r="A73" s="144"/>
      <c r="B73" s="146"/>
      <c r="C73" s="72"/>
      <c r="D73" s="73"/>
      <c r="E73" s="74"/>
      <c r="F73" s="131"/>
      <c r="G73" s="108"/>
      <c r="H73" s="131"/>
      <c r="I73" s="81"/>
      <c r="J73" s="82"/>
      <c r="K73" s="144"/>
      <c r="L73" s="146"/>
      <c r="M73" s="108"/>
      <c r="N73" s="131"/>
      <c r="O73" s="144"/>
      <c r="P73" s="145"/>
      <c r="Q73" s="146"/>
      <c r="R73" s="49" t="s">
        <v>18</v>
      </c>
      <c r="S73" s="117"/>
      <c r="T73" s="113" t="s">
        <v>85</v>
      </c>
      <c r="U73" s="113"/>
      <c r="V73" s="114"/>
      <c r="W73" s="144"/>
      <c r="X73" s="145"/>
      <c r="Y73" s="145"/>
      <c r="Z73" s="145"/>
      <c r="AA73" s="145"/>
      <c r="AB73" s="146"/>
      <c r="AC73" s="144"/>
      <c r="AD73" s="145"/>
      <c r="AE73" s="145"/>
      <c r="AF73" s="146"/>
    </row>
    <row r="74" spans="1:32" ht="15" customHeight="1" x14ac:dyDescent="0.4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</row>
    <row r="75" spans="1:32" ht="35.1" customHeight="1" x14ac:dyDescent="0.4">
      <c r="A75" s="226" t="s">
        <v>86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8"/>
    </row>
    <row r="76" spans="1:32" ht="31.5" customHeight="1" x14ac:dyDescent="0.35">
      <c r="A76" s="229" t="s">
        <v>87</v>
      </c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</row>
    <row r="77" spans="1:32" ht="50.1" customHeight="1" x14ac:dyDescent="0.4">
      <c r="A77" s="184" t="s">
        <v>88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5"/>
      <c r="AC77" s="86"/>
      <c r="AD77" s="87"/>
      <c r="AE77" s="88"/>
      <c r="AF77" s="8" t="s">
        <v>89</v>
      </c>
    </row>
    <row r="78" spans="1:32" ht="12" customHeight="1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5"/>
      <c r="X78" s="15"/>
      <c r="Y78" s="15"/>
      <c r="Z78" s="15"/>
      <c r="AA78" s="8"/>
      <c r="AB78" s="8"/>
      <c r="AC78" s="8"/>
      <c r="AD78" s="8"/>
      <c r="AE78" s="8"/>
      <c r="AF78" s="8"/>
    </row>
    <row r="79" spans="1:32" ht="50.1" customHeight="1" x14ac:dyDescent="0.4">
      <c r="A79" s="89"/>
      <c r="B79" s="89"/>
      <c r="C79" s="89"/>
      <c r="D79" s="89"/>
      <c r="E79" s="101" t="s">
        <v>90</v>
      </c>
      <c r="F79" s="102"/>
      <c r="G79" s="101" t="s">
        <v>91</v>
      </c>
      <c r="H79" s="115"/>
      <c r="I79" s="115"/>
      <c r="J79" s="115"/>
      <c r="K79" s="115"/>
      <c r="L79" s="115"/>
      <c r="M79" s="102"/>
      <c r="N79" s="101" t="s">
        <v>92</v>
      </c>
      <c r="O79" s="115"/>
      <c r="P79" s="115"/>
      <c r="Q79" s="115"/>
      <c r="R79" s="115"/>
      <c r="S79" s="115"/>
      <c r="T79" s="102"/>
      <c r="U79" s="85" t="s">
        <v>93</v>
      </c>
      <c r="V79" s="85"/>
      <c r="W79" s="89"/>
      <c r="X79" s="89"/>
      <c r="Y79" s="89"/>
      <c r="Z79" s="89"/>
      <c r="AA79" s="85" t="s">
        <v>94</v>
      </c>
      <c r="AB79" s="85"/>
      <c r="AC79" s="89"/>
      <c r="AD79" s="89"/>
      <c r="AE79" s="89"/>
      <c r="AF79" s="89"/>
    </row>
    <row r="80" spans="1:32" ht="45" customHeight="1" x14ac:dyDescent="0.4">
      <c r="A80" s="85" t="s">
        <v>95</v>
      </c>
      <c r="B80" s="89"/>
      <c r="C80" s="89"/>
      <c r="D80" s="89"/>
      <c r="E80" s="101" t="s">
        <v>96</v>
      </c>
      <c r="F80" s="102"/>
      <c r="G80" s="132"/>
      <c r="H80" s="105"/>
      <c r="I80" s="105"/>
      <c r="J80" s="105"/>
      <c r="K80" s="105"/>
      <c r="L80" s="105"/>
      <c r="M80" s="106"/>
      <c r="N80" s="132"/>
      <c r="O80" s="105"/>
      <c r="P80" s="105"/>
      <c r="Q80" s="105"/>
      <c r="R80" s="105"/>
      <c r="S80" s="105"/>
      <c r="T80" s="106"/>
      <c r="U80" s="103"/>
      <c r="V80" s="104"/>
      <c r="W80" s="101" t="s">
        <v>55</v>
      </c>
      <c r="X80" s="102"/>
      <c r="Y80" s="44"/>
      <c r="Z80" s="9" t="s">
        <v>56</v>
      </c>
      <c r="AA80" s="103"/>
      <c r="AB80" s="104"/>
      <c r="AC80" s="101" t="s">
        <v>55</v>
      </c>
      <c r="AD80" s="102"/>
      <c r="AE80" s="44"/>
      <c r="AF80" s="9" t="s">
        <v>56</v>
      </c>
    </row>
    <row r="81" spans="1:37" ht="45" customHeight="1" x14ac:dyDescent="0.4">
      <c r="A81" s="85" t="s">
        <v>97</v>
      </c>
      <c r="B81" s="89"/>
      <c r="C81" s="89"/>
      <c r="D81" s="89"/>
      <c r="E81" s="101" t="s">
        <v>98</v>
      </c>
      <c r="F81" s="102"/>
      <c r="G81" s="132"/>
      <c r="H81" s="105"/>
      <c r="I81" s="105"/>
      <c r="J81" s="105"/>
      <c r="K81" s="105"/>
      <c r="L81" s="105"/>
      <c r="M81" s="106"/>
      <c r="N81" s="132"/>
      <c r="O81" s="105"/>
      <c r="P81" s="105"/>
      <c r="Q81" s="105"/>
      <c r="R81" s="105"/>
      <c r="S81" s="105"/>
      <c r="T81" s="106"/>
      <c r="U81" s="103"/>
      <c r="V81" s="104"/>
      <c r="W81" s="101" t="s">
        <v>55</v>
      </c>
      <c r="X81" s="102"/>
      <c r="Y81" s="44"/>
      <c r="Z81" s="9" t="s">
        <v>56</v>
      </c>
      <c r="AA81" s="103"/>
      <c r="AB81" s="104"/>
      <c r="AC81" s="101" t="s">
        <v>55</v>
      </c>
      <c r="AD81" s="102"/>
      <c r="AE81" s="44"/>
      <c r="AF81" s="9" t="s">
        <v>56</v>
      </c>
    </row>
    <row r="82" spans="1:37" ht="45" customHeight="1" x14ac:dyDescent="0.4">
      <c r="A82" s="85" t="s">
        <v>99</v>
      </c>
      <c r="B82" s="89"/>
      <c r="C82" s="89"/>
      <c r="D82" s="89"/>
      <c r="E82" s="101" t="s">
        <v>100</v>
      </c>
      <c r="F82" s="102"/>
      <c r="G82" s="132"/>
      <c r="H82" s="105"/>
      <c r="I82" s="105"/>
      <c r="J82" s="105"/>
      <c r="K82" s="105"/>
      <c r="L82" s="105"/>
      <c r="M82" s="106"/>
      <c r="N82" s="132"/>
      <c r="O82" s="105"/>
      <c r="P82" s="105"/>
      <c r="Q82" s="105"/>
      <c r="R82" s="105"/>
      <c r="S82" s="105"/>
      <c r="T82" s="106"/>
      <c r="U82" s="103"/>
      <c r="V82" s="104"/>
      <c r="W82" s="101" t="s">
        <v>55</v>
      </c>
      <c r="X82" s="102"/>
      <c r="Y82" s="44"/>
      <c r="Z82" s="9" t="s">
        <v>56</v>
      </c>
      <c r="AA82" s="103"/>
      <c r="AB82" s="104"/>
      <c r="AC82" s="101" t="s">
        <v>55</v>
      </c>
      <c r="AD82" s="102"/>
      <c r="AE82" s="44"/>
      <c r="AF82" s="9" t="s">
        <v>56</v>
      </c>
    </row>
    <row r="83" spans="1:37" ht="45" customHeight="1" x14ac:dyDescent="0.4">
      <c r="A83" s="85" t="s">
        <v>101</v>
      </c>
      <c r="B83" s="85"/>
      <c r="C83" s="85"/>
      <c r="D83" s="85"/>
      <c r="E83" s="98"/>
      <c r="F83" s="100"/>
      <c r="G83" s="132"/>
      <c r="H83" s="105"/>
      <c r="I83" s="105"/>
      <c r="J83" s="105"/>
      <c r="K83" s="105"/>
      <c r="L83" s="105"/>
      <c r="M83" s="106"/>
      <c r="N83" s="132"/>
      <c r="O83" s="105"/>
      <c r="P83" s="105"/>
      <c r="Q83" s="105"/>
      <c r="R83" s="105"/>
      <c r="S83" s="105"/>
      <c r="T83" s="106"/>
      <c r="U83" s="103"/>
      <c r="V83" s="104"/>
      <c r="W83" s="101" t="s">
        <v>55</v>
      </c>
      <c r="X83" s="102"/>
      <c r="Y83" s="44"/>
      <c r="Z83" s="9" t="s">
        <v>56</v>
      </c>
      <c r="AA83" s="103"/>
      <c r="AB83" s="104"/>
      <c r="AC83" s="101" t="s">
        <v>55</v>
      </c>
      <c r="AD83" s="102"/>
      <c r="AE83" s="44"/>
      <c r="AF83" s="9" t="s">
        <v>56</v>
      </c>
    </row>
    <row r="84" spans="1:37" ht="45" customHeight="1" x14ac:dyDescent="0.4">
      <c r="A84" s="85"/>
      <c r="B84" s="85"/>
      <c r="C84" s="85"/>
      <c r="D84" s="85"/>
      <c r="E84" s="98"/>
      <c r="F84" s="100"/>
      <c r="G84" s="132"/>
      <c r="H84" s="105"/>
      <c r="I84" s="105"/>
      <c r="J84" s="105"/>
      <c r="K84" s="105"/>
      <c r="L84" s="105"/>
      <c r="M84" s="106"/>
      <c r="N84" s="132"/>
      <c r="O84" s="105"/>
      <c r="P84" s="105"/>
      <c r="Q84" s="105"/>
      <c r="R84" s="105"/>
      <c r="S84" s="105"/>
      <c r="T84" s="106"/>
      <c r="U84" s="148"/>
      <c r="V84" s="150"/>
      <c r="W84" s="101" t="s">
        <v>55</v>
      </c>
      <c r="X84" s="102"/>
      <c r="Y84" s="44"/>
      <c r="Z84" s="9" t="s">
        <v>56</v>
      </c>
      <c r="AA84" s="148"/>
      <c r="AB84" s="150"/>
      <c r="AC84" s="101" t="s">
        <v>55</v>
      </c>
      <c r="AD84" s="102"/>
      <c r="AE84" s="44"/>
      <c r="AF84" s="9" t="s">
        <v>56</v>
      </c>
    </row>
    <row r="85" spans="1:37" ht="35.25" customHeight="1" x14ac:dyDescent="0.3">
      <c r="A85" s="48" t="s">
        <v>18</v>
      </c>
      <c r="B85" s="60" t="s">
        <v>102</v>
      </c>
      <c r="C85" s="60"/>
      <c r="D85" s="60"/>
      <c r="E85" s="116" t="s">
        <v>18</v>
      </c>
      <c r="F85" s="60" t="s">
        <v>103</v>
      </c>
      <c r="G85" s="60"/>
      <c r="H85" s="60"/>
      <c r="I85" s="60"/>
      <c r="J85" s="60"/>
      <c r="K85" s="60"/>
      <c r="L85" s="60"/>
      <c r="M85" s="116" t="s">
        <v>18</v>
      </c>
      <c r="N85" s="60" t="s">
        <v>104</v>
      </c>
      <c r="O85" s="60"/>
      <c r="P85" s="60"/>
      <c r="Q85" s="60"/>
      <c r="R85" s="116" t="s">
        <v>18</v>
      </c>
      <c r="S85" s="116"/>
      <c r="T85" s="60" t="s">
        <v>105</v>
      </c>
      <c r="U85" s="60"/>
      <c r="V85" s="60"/>
      <c r="W85" s="60"/>
      <c r="X85" s="60"/>
      <c r="Y85" s="60"/>
      <c r="Z85" s="60"/>
      <c r="AA85" s="116" t="s">
        <v>18</v>
      </c>
      <c r="AB85" s="116"/>
      <c r="AC85" s="60" t="s">
        <v>106</v>
      </c>
      <c r="AD85" s="60"/>
      <c r="AE85" s="60"/>
      <c r="AF85" s="66"/>
    </row>
    <row r="86" spans="1:37" ht="34.5" customHeight="1" x14ac:dyDescent="0.4">
      <c r="A86" s="49"/>
      <c r="B86" s="61" t="s">
        <v>107</v>
      </c>
      <c r="C86" s="61"/>
      <c r="D86" s="61"/>
      <c r="E86" s="117"/>
      <c r="F86" s="61" t="s">
        <v>108</v>
      </c>
      <c r="G86" s="61"/>
      <c r="H86" s="61"/>
      <c r="I86" s="61"/>
      <c r="J86" s="61"/>
      <c r="K86" s="61"/>
      <c r="L86" s="61"/>
      <c r="M86" s="117"/>
      <c r="N86" s="61" t="s">
        <v>109</v>
      </c>
      <c r="O86" s="61"/>
      <c r="P86" s="61"/>
      <c r="Q86" s="61"/>
      <c r="R86" s="117"/>
      <c r="S86" s="117"/>
      <c r="T86" s="61" t="s">
        <v>110</v>
      </c>
      <c r="U86" s="61"/>
      <c r="V86" s="61"/>
      <c r="W86" s="61"/>
      <c r="X86" s="61"/>
      <c r="Y86" s="61"/>
      <c r="Z86" s="61"/>
      <c r="AA86" s="117"/>
      <c r="AB86" s="117"/>
      <c r="AC86" s="61" t="s">
        <v>111</v>
      </c>
      <c r="AD86" s="61"/>
      <c r="AE86" s="61"/>
      <c r="AF86" s="90"/>
    </row>
    <row r="87" spans="1:37" ht="30" customHeight="1" x14ac:dyDescent="0.4">
      <c r="A87" s="59">
        <v>3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</row>
    <row r="88" spans="1:37" ht="31.5" customHeight="1" x14ac:dyDescent="0.4">
      <c r="A88" s="47" t="s">
        <v>112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</row>
    <row r="89" spans="1:37" ht="30" customHeight="1" x14ac:dyDescent="0.4">
      <c r="A89" s="163" t="s">
        <v>113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</row>
    <row r="90" spans="1:37" ht="50.1" customHeight="1" x14ac:dyDescent="0.4">
      <c r="A90" s="181" t="s">
        <v>114</v>
      </c>
      <c r="B90" s="182"/>
      <c r="C90" s="182"/>
      <c r="D90" s="182"/>
      <c r="E90" s="182"/>
      <c r="F90" s="152" t="s">
        <v>92</v>
      </c>
      <c r="G90" s="153"/>
      <c r="H90" s="153"/>
      <c r="I90" s="153"/>
      <c r="J90" s="154"/>
      <c r="K90" s="181" t="s">
        <v>115</v>
      </c>
      <c r="L90" s="181"/>
      <c r="M90" s="182"/>
      <c r="N90" s="182"/>
      <c r="O90" s="152" t="s">
        <v>116</v>
      </c>
      <c r="P90" s="153"/>
      <c r="Q90" s="153"/>
      <c r="R90" s="153"/>
      <c r="S90" s="153"/>
      <c r="T90" s="153"/>
      <c r="U90" s="153"/>
      <c r="V90" s="153"/>
      <c r="W90" s="153"/>
      <c r="X90" s="154"/>
      <c r="Y90" s="162" t="s">
        <v>117</v>
      </c>
      <c r="Z90" s="162"/>
      <c r="AA90" s="162"/>
      <c r="AB90" s="162"/>
      <c r="AC90" s="162"/>
      <c r="AD90" s="162"/>
      <c r="AE90" s="162"/>
      <c r="AF90" s="162"/>
    </row>
    <row r="91" spans="1:37" ht="45" customHeight="1" x14ac:dyDescent="0.4">
      <c r="A91" s="83"/>
      <c r="B91" s="83"/>
      <c r="C91" s="83"/>
      <c r="D91" s="83"/>
      <c r="E91" s="83"/>
      <c r="F91" s="132"/>
      <c r="G91" s="105"/>
      <c r="H91" s="105"/>
      <c r="I91" s="105"/>
      <c r="J91" s="106"/>
      <c r="K91" s="84"/>
      <c r="L91" s="84"/>
      <c r="M91" s="84"/>
      <c r="N91" s="84"/>
      <c r="O91" s="86"/>
      <c r="P91" s="87"/>
      <c r="Q91" s="88"/>
      <c r="R91" s="101" t="s">
        <v>55</v>
      </c>
      <c r="S91" s="102"/>
      <c r="T91" s="98"/>
      <c r="U91" s="99"/>
      <c r="V91" s="100"/>
      <c r="W91" s="101" t="s">
        <v>56</v>
      </c>
      <c r="X91" s="102"/>
      <c r="Y91" s="161"/>
      <c r="Z91" s="161"/>
      <c r="AA91" s="101" t="s">
        <v>55</v>
      </c>
      <c r="AB91" s="102"/>
      <c r="AC91" s="161"/>
      <c r="AD91" s="161"/>
      <c r="AE91" s="161"/>
      <c r="AF91" s="9" t="s">
        <v>56</v>
      </c>
    </row>
    <row r="92" spans="1:37" ht="45" customHeight="1" x14ac:dyDescent="0.4">
      <c r="A92" s="83"/>
      <c r="B92" s="83"/>
      <c r="C92" s="83"/>
      <c r="D92" s="83"/>
      <c r="E92" s="83"/>
      <c r="F92" s="132"/>
      <c r="G92" s="105"/>
      <c r="H92" s="105"/>
      <c r="I92" s="105"/>
      <c r="J92" s="106"/>
      <c r="K92" s="84"/>
      <c r="L92" s="84"/>
      <c r="M92" s="84"/>
      <c r="N92" s="84"/>
      <c r="O92" s="86"/>
      <c r="P92" s="87"/>
      <c r="Q92" s="88"/>
      <c r="R92" s="101" t="s">
        <v>55</v>
      </c>
      <c r="S92" s="102"/>
      <c r="T92" s="98"/>
      <c r="U92" s="99"/>
      <c r="V92" s="100"/>
      <c r="W92" s="101" t="s">
        <v>56</v>
      </c>
      <c r="X92" s="102"/>
      <c r="Y92" s="161"/>
      <c r="Z92" s="161"/>
      <c r="AA92" s="101" t="s">
        <v>55</v>
      </c>
      <c r="AB92" s="102"/>
      <c r="AC92" s="161"/>
      <c r="AD92" s="161"/>
      <c r="AE92" s="161"/>
      <c r="AF92" s="9" t="s">
        <v>56</v>
      </c>
      <c r="AK92" s="46"/>
    </row>
    <row r="93" spans="1:37" ht="45" customHeight="1" x14ac:dyDescent="0.4">
      <c r="A93" s="83"/>
      <c r="B93" s="83"/>
      <c r="C93" s="83"/>
      <c r="D93" s="83"/>
      <c r="E93" s="83"/>
      <c r="F93" s="132"/>
      <c r="G93" s="105"/>
      <c r="H93" s="105"/>
      <c r="I93" s="105"/>
      <c r="J93" s="106"/>
      <c r="K93" s="84"/>
      <c r="L93" s="84"/>
      <c r="M93" s="84"/>
      <c r="N93" s="84"/>
      <c r="O93" s="86"/>
      <c r="P93" s="87"/>
      <c r="Q93" s="88"/>
      <c r="R93" s="101" t="s">
        <v>55</v>
      </c>
      <c r="S93" s="102"/>
      <c r="T93" s="98"/>
      <c r="U93" s="99"/>
      <c r="V93" s="100"/>
      <c r="W93" s="101" t="s">
        <v>56</v>
      </c>
      <c r="X93" s="102"/>
      <c r="Y93" s="161"/>
      <c r="Z93" s="161"/>
      <c r="AA93" s="101" t="s">
        <v>55</v>
      </c>
      <c r="AB93" s="102"/>
      <c r="AC93" s="161"/>
      <c r="AD93" s="161"/>
      <c r="AE93" s="161"/>
      <c r="AF93" s="9" t="s">
        <v>56</v>
      </c>
    </row>
    <row r="94" spans="1:37" ht="15" customHeight="1" x14ac:dyDescent="0.4">
      <c r="A94" s="10"/>
      <c r="B94" s="10"/>
      <c r="C94" s="10"/>
      <c r="D94" s="10"/>
      <c r="E94" s="10"/>
      <c r="F94" s="8"/>
      <c r="G94" s="8"/>
      <c r="H94" s="8"/>
      <c r="I94" s="8"/>
      <c r="J94" s="8"/>
      <c r="K94" s="8"/>
      <c r="L94" s="8"/>
      <c r="M94" s="8"/>
      <c r="N94" s="8"/>
      <c r="O94" s="8"/>
      <c r="P94" s="11"/>
      <c r="Q94" s="11"/>
      <c r="R94" s="8"/>
      <c r="S94" s="8"/>
      <c r="T94" s="11"/>
      <c r="U94" s="8"/>
      <c r="V94" s="8"/>
      <c r="W94" s="11"/>
      <c r="X94" s="11"/>
      <c r="Y94" s="8"/>
      <c r="Z94" s="11"/>
      <c r="AA94" s="8"/>
      <c r="AB94" s="8"/>
      <c r="AC94" s="8"/>
      <c r="AD94" s="8"/>
      <c r="AE94" s="8"/>
      <c r="AF94" s="8"/>
    </row>
    <row r="95" spans="1:37" ht="31.5" customHeight="1" x14ac:dyDescent="0.4">
      <c r="A95" s="47" t="s">
        <v>118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8"/>
      <c r="AB95" s="8"/>
      <c r="AC95" s="8"/>
      <c r="AD95" s="8"/>
      <c r="AE95" s="8"/>
      <c r="AF95" s="8"/>
    </row>
    <row r="96" spans="1:37" ht="31.5" customHeight="1" x14ac:dyDescent="0.4">
      <c r="A96" s="203" t="s">
        <v>119</v>
      </c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8"/>
      <c r="AB96" s="8"/>
      <c r="AC96" s="8"/>
      <c r="AD96" s="8"/>
      <c r="AE96" s="8"/>
      <c r="AF96" s="8"/>
    </row>
    <row r="97" spans="1:37" ht="50.1" customHeight="1" x14ac:dyDescent="0.4">
      <c r="A97" s="101" t="s">
        <v>120</v>
      </c>
      <c r="B97" s="115"/>
      <c r="C97" s="115"/>
      <c r="D97" s="102"/>
      <c r="E97" s="101" t="s">
        <v>121</v>
      </c>
      <c r="F97" s="115"/>
      <c r="G97" s="115"/>
      <c r="H97" s="115"/>
      <c r="I97" s="101" t="s">
        <v>122</v>
      </c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02"/>
      <c r="W97" s="85" t="s">
        <v>123</v>
      </c>
      <c r="X97" s="85"/>
      <c r="Y97" s="85"/>
      <c r="Z97" s="85"/>
      <c r="AA97" s="85"/>
      <c r="AB97" s="85"/>
      <c r="AC97" s="85"/>
      <c r="AD97" s="85"/>
      <c r="AE97" s="85"/>
      <c r="AF97" s="85"/>
    </row>
    <row r="98" spans="1:37" ht="45" customHeight="1" x14ac:dyDescent="0.4">
      <c r="A98" s="69"/>
      <c r="B98" s="70"/>
      <c r="C98" s="70"/>
      <c r="D98" s="71"/>
      <c r="E98" s="164"/>
      <c r="F98" s="165"/>
      <c r="G98" s="165"/>
      <c r="H98" s="165"/>
      <c r="I98" s="75"/>
      <c r="J98" s="76"/>
      <c r="K98" s="79" t="s">
        <v>55</v>
      </c>
      <c r="L98" s="80"/>
      <c r="M98" s="83"/>
      <c r="N98" s="85" t="s">
        <v>56</v>
      </c>
      <c r="O98" s="85" t="s">
        <v>124</v>
      </c>
      <c r="P98" s="75"/>
      <c r="Q98" s="76"/>
      <c r="R98" s="79" t="s">
        <v>55</v>
      </c>
      <c r="S98" s="80"/>
      <c r="T98" s="84"/>
      <c r="U98" s="79" t="s">
        <v>56</v>
      </c>
      <c r="V98" s="80"/>
      <c r="W98" s="85" t="s">
        <v>125</v>
      </c>
      <c r="X98" s="85"/>
      <c r="Y98" s="85"/>
      <c r="Z98" s="85"/>
      <c r="AA98" s="86"/>
      <c r="AB98" s="87"/>
      <c r="AC98" s="87"/>
      <c r="AD98" s="88"/>
      <c r="AE98" s="85" t="s">
        <v>126</v>
      </c>
      <c r="AF98" s="85"/>
    </row>
    <row r="99" spans="1:37" ht="45" customHeight="1" x14ac:dyDescent="0.4">
      <c r="A99" s="72"/>
      <c r="B99" s="73"/>
      <c r="C99" s="73"/>
      <c r="D99" s="74"/>
      <c r="E99" s="166"/>
      <c r="F99" s="167"/>
      <c r="G99" s="167"/>
      <c r="H99" s="167"/>
      <c r="I99" s="77"/>
      <c r="J99" s="78"/>
      <c r="K99" s="81"/>
      <c r="L99" s="82"/>
      <c r="M99" s="84"/>
      <c r="N99" s="85"/>
      <c r="O99" s="85"/>
      <c r="P99" s="77"/>
      <c r="Q99" s="78"/>
      <c r="R99" s="81"/>
      <c r="S99" s="82"/>
      <c r="T99" s="84"/>
      <c r="U99" s="81"/>
      <c r="V99" s="82"/>
      <c r="W99" s="85" t="s">
        <v>127</v>
      </c>
      <c r="X99" s="85"/>
      <c r="Y99" s="89"/>
      <c r="Z99" s="89"/>
      <c r="AA99" s="86"/>
      <c r="AB99" s="87"/>
      <c r="AC99" s="87"/>
      <c r="AD99" s="88"/>
      <c r="AE99" s="85" t="s">
        <v>126</v>
      </c>
      <c r="AF99" s="85"/>
    </row>
    <row r="100" spans="1:37" ht="45" customHeight="1" x14ac:dyDescent="0.4">
      <c r="A100" s="69"/>
      <c r="B100" s="70"/>
      <c r="C100" s="70"/>
      <c r="D100" s="71"/>
      <c r="E100" s="69"/>
      <c r="F100" s="70"/>
      <c r="G100" s="70"/>
      <c r="H100" s="70"/>
      <c r="I100" s="75"/>
      <c r="J100" s="76"/>
      <c r="K100" s="79" t="s">
        <v>55</v>
      </c>
      <c r="L100" s="80"/>
      <c r="M100" s="83"/>
      <c r="N100" s="85" t="s">
        <v>56</v>
      </c>
      <c r="O100" s="85" t="s">
        <v>124</v>
      </c>
      <c r="P100" s="75"/>
      <c r="Q100" s="76"/>
      <c r="R100" s="79" t="s">
        <v>55</v>
      </c>
      <c r="S100" s="80"/>
      <c r="T100" s="84"/>
      <c r="U100" s="79" t="s">
        <v>56</v>
      </c>
      <c r="V100" s="80"/>
      <c r="W100" s="85" t="s">
        <v>125</v>
      </c>
      <c r="X100" s="85"/>
      <c r="Y100" s="85"/>
      <c r="Z100" s="85"/>
      <c r="AA100" s="86"/>
      <c r="AB100" s="87"/>
      <c r="AC100" s="87"/>
      <c r="AD100" s="88"/>
      <c r="AE100" s="85" t="s">
        <v>126</v>
      </c>
      <c r="AF100" s="85"/>
    </row>
    <row r="101" spans="1:37" ht="45" customHeight="1" x14ac:dyDescent="0.4">
      <c r="A101" s="72"/>
      <c r="B101" s="73"/>
      <c r="C101" s="73"/>
      <c r="D101" s="74"/>
      <c r="E101" s="72"/>
      <c r="F101" s="73"/>
      <c r="G101" s="73"/>
      <c r="H101" s="73"/>
      <c r="I101" s="77"/>
      <c r="J101" s="78"/>
      <c r="K101" s="81"/>
      <c r="L101" s="82"/>
      <c r="M101" s="84"/>
      <c r="N101" s="85"/>
      <c r="O101" s="85"/>
      <c r="P101" s="77"/>
      <c r="Q101" s="78"/>
      <c r="R101" s="81"/>
      <c r="S101" s="82"/>
      <c r="T101" s="84"/>
      <c r="U101" s="81"/>
      <c r="V101" s="82"/>
      <c r="W101" s="85" t="s">
        <v>127</v>
      </c>
      <c r="X101" s="85"/>
      <c r="Y101" s="89"/>
      <c r="Z101" s="89"/>
      <c r="AA101" s="86"/>
      <c r="AB101" s="87"/>
      <c r="AC101" s="87"/>
      <c r="AD101" s="88"/>
      <c r="AE101" s="85" t="s">
        <v>126</v>
      </c>
      <c r="AF101" s="85"/>
    </row>
    <row r="102" spans="1:37" ht="45" customHeight="1" x14ac:dyDescent="0.4">
      <c r="A102" s="69"/>
      <c r="B102" s="70"/>
      <c r="C102" s="70"/>
      <c r="D102" s="71"/>
      <c r="E102" s="69"/>
      <c r="F102" s="70"/>
      <c r="G102" s="70"/>
      <c r="H102" s="70"/>
      <c r="I102" s="75"/>
      <c r="J102" s="76"/>
      <c r="K102" s="79" t="s">
        <v>55</v>
      </c>
      <c r="L102" s="80"/>
      <c r="M102" s="83"/>
      <c r="N102" s="85" t="s">
        <v>56</v>
      </c>
      <c r="O102" s="85" t="s">
        <v>124</v>
      </c>
      <c r="P102" s="75"/>
      <c r="Q102" s="76"/>
      <c r="R102" s="79" t="s">
        <v>55</v>
      </c>
      <c r="S102" s="80"/>
      <c r="T102" s="84"/>
      <c r="U102" s="79" t="s">
        <v>56</v>
      </c>
      <c r="V102" s="80"/>
      <c r="W102" s="85" t="s">
        <v>125</v>
      </c>
      <c r="X102" s="85"/>
      <c r="Y102" s="85"/>
      <c r="Z102" s="85"/>
      <c r="AA102" s="86"/>
      <c r="AB102" s="87"/>
      <c r="AC102" s="87"/>
      <c r="AD102" s="88"/>
      <c r="AE102" s="85" t="s">
        <v>126</v>
      </c>
      <c r="AF102" s="85"/>
    </row>
    <row r="103" spans="1:37" ht="45" customHeight="1" x14ac:dyDescent="0.4">
      <c r="A103" s="72"/>
      <c r="B103" s="73"/>
      <c r="C103" s="73"/>
      <c r="D103" s="74"/>
      <c r="E103" s="72"/>
      <c r="F103" s="73"/>
      <c r="G103" s="73"/>
      <c r="H103" s="73"/>
      <c r="I103" s="77"/>
      <c r="J103" s="78"/>
      <c r="K103" s="81"/>
      <c r="L103" s="82"/>
      <c r="M103" s="84"/>
      <c r="N103" s="85"/>
      <c r="O103" s="85"/>
      <c r="P103" s="77"/>
      <c r="Q103" s="78"/>
      <c r="R103" s="81"/>
      <c r="S103" s="82"/>
      <c r="T103" s="84"/>
      <c r="U103" s="81"/>
      <c r="V103" s="82"/>
      <c r="W103" s="85" t="s">
        <v>127</v>
      </c>
      <c r="X103" s="85"/>
      <c r="Y103" s="89"/>
      <c r="Z103" s="89"/>
      <c r="AA103" s="86"/>
      <c r="AB103" s="87"/>
      <c r="AC103" s="87"/>
      <c r="AD103" s="88"/>
      <c r="AE103" s="85" t="s">
        <v>126</v>
      </c>
      <c r="AF103" s="85"/>
    </row>
    <row r="104" spans="1:37" ht="45" customHeight="1" x14ac:dyDescent="0.4">
      <c r="A104" s="69"/>
      <c r="B104" s="70"/>
      <c r="C104" s="70"/>
      <c r="D104" s="71"/>
      <c r="E104" s="69"/>
      <c r="F104" s="70"/>
      <c r="G104" s="70"/>
      <c r="H104" s="70"/>
      <c r="I104" s="75"/>
      <c r="J104" s="76"/>
      <c r="K104" s="79" t="s">
        <v>55</v>
      </c>
      <c r="L104" s="80"/>
      <c r="M104" s="83"/>
      <c r="N104" s="85" t="s">
        <v>56</v>
      </c>
      <c r="O104" s="85" t="s">
        <v>124</v>
      </c>
      <c r="P104" s="75"/>
      <c r="Q104" s="76"/>
      <c r="R104" s="79" t="s">
        <v>55</v>
      </c>
      <c r="S104" s="80"/>
      <c r="T104" s="84"/>
      <c r="U104" s="79" t="s">
        <v>56</v>
      </c>
      <c r="V104" s="80"/>
      <c r="W104" s="85" t="s">
        <v>125</v>
      </c>
      <c r="X104" s="85"/>
      <c r="Y104" s="85"/>
      <c r="Z104" s="85"/>
      <c r="AA104" s="86"/>
      <c r="AB104" s="87"/>
      <c r="AC104" s="87"/>
      <c r="AD104" s="88"/>
      <c r="AE104" s="85" t="s">
        <v>126</v>
      </c>
      <c r="AF104" s="85"/>
      <c r="AK104" s="46"/>
    </row>
    <row r="105" spans="1:37" ht="45" customHeight="1" x14ac:dyDescent="0.4">
      <c r="A105" s="72"/>
      <c r="B105" s="73"/>
      <c r="C105" s="73"/>
      <c r="D105" s="74"/>
      <c r="E105" s="72"/>
      <c r="F105" s="73"/>
      <c r="G105" s="73"/>
      <c r="H105" s="73"/>
      <c r="I105" s="77"/>
      <c r="J105" s="78"/>
      <c r="K105" s="81"/>
      <c r="L105" s="82"/>
      <c r="M105" s="84"/>
      <c r="N105" s="85"/>
      <c r="O105" s="85"/>
      <c r="P105" s="77"/>
      <c r="Q105" s="78"/>
      <c r="R105" s="81"/>
      <c r="S105" s="82"/>
      <c r="T105" s="84"/>
      <c r="U105" s="81"/>
      <c r="V105" s="82"/>
      <c r="W105" s="85" t="s">
        <v>127</v>
      </c>
      <c r="X105" s="85"/>
      <c r="Y105" s="89"/>
      <c r="Z105" s="89"/>
      <c r="AA105" s="86"/>
      <c r="AB105" s="87"/>
      <c r="AC105" s="87"/>
      <c r="AD105" s="88"/>
      <c r="AE105" s="85" t="s">
        <v>126</v>
      </c>
      <c r="AF105" s="85"/>
    </row>
    <row r="106" spans="1:37" ht="45" customHeight="1" x14ac:dyDescent="0.4">
      <c r="A106" s="69"/>
      <c r="B106" s="70"/>
      <c r="C106" s="70"/>
      <c r="D106" s="71"/>
      <c r="E106" s="69"/>
      <c r="F106" s="70"/>
      <c r="G106" s="70"/>
      <c r="H106" s="70"/>
      <c r="I106" s="75"/>
      <c r="J106" s="76"/>
      <c r="K106" s="79" t="s">
        <v>55</v>
      </c>
      <c r="L106" s="80"/>
      <c r="M106" s="83"/>
      <c r="N106" s="85" t="s">
        <v>56</v>
      </c>
      <c r="O106" s="85" t="s">
        <v>124</v>
      </c>
      <c r="P106" s="75"/>
      <c r="Q106" s="76"/>
      <c r="R106" s="79" t="s">
        <v>55</v>
      </c>
      <c r="S106" s="80"/>
      <c r="T106" s="84"/>
      <c r="U106" s="79" t="s">
        <v>56</v>
      </c>
      <c r="V106" s="80"/>
      <c r="W106" s="85" t="s">
        <v>125</v>
      </c>
      <c r="X106" s="85"/>
      <c r="Y106" s="85"/>
      <c r="Z106" s="85"/>
      <c r="AA106" s="86"/>
      <c r="AB106" s="87"/>
      <c r="AC106" s="87"/>
      <c r="AD106" s="88"/>
      <c r="AE106" s="85" t="s">
        <v>126</v>
      </c>
      <c r="AF106" s="85"/>
    </row>
    <row r="107" spans="1:37" ht="45" customHeight="1" x14ac:dyDescent="0.4">
      <c r="A107" s="72"/>
      <c r="B107" s="73"/>
      <c r="C107" s="73"/>
      <c r="D107" s="74"/>
      <c r="E107" s="72"/>
      <c r="F107" s="73"/>
      <c r="G107" s="73"/>
      <c r="H107" s="73"/>
      <c r="I107" s="77"/>
      <c r="J107" s="78"/>
      <c r="K107" s="81"/>
      <c r="L107" s="82"/>
      <c r="M107" s="84"/>
      <c r="N107" s="85"/>
      <c r="O107" s="85"/>
      <c r="P107" s="77"/>
      <c r="Q107" s="78"/>
      <c r="R107" s="81"/>
      <c r="S107" s="82"/>
      <c r="T107" s="84"/>
      <c r="U107" s="81"/>
      <c r="V107" s="82"/>
      <c r="W107" s="85" t="s">
        <v>127</v>
      </c>
      <c r="X107" s="85"/>
      <c r="Y107" s="89"/>
      <c r="Z107" s="89"/>
      <c r="AA107" s="86"/>
      <c r="AB107" s="87"/>
      <c r="AC107" s="87"/>
      <c r="AD107" s="88"/>
      <c r="AE107" s="85" t="s">
        <v>126</v>
      </c>
      <c r="AF107" s="85"/>
    </row>
    <row r="108" spans="1:37" ht="15" customHeight="1" x14ac:dyDescent="0.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7" ht="31.5" customHeight="1" x14ac:dyDescent="0.4">
      <c r="A109" s="47" t="s">
        <v>128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8"/>
      <c r="AB109" s="8"/>
      <c r="AC109" s="8"/>
      <c r="AD109" s="8"/>
      <c r="AE109" s="8"/>
      <c r="AF109" s="8"/>
    </row>
    <row r="110" spans="1:37" ht="31.5" customHeight="1" x14ac:dyDescent="0.4">
      <c r="A110" s="151" t="s">
        <v>129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8"/>
      <c r="AB110" s="8"/>
      <c r="AC110" s="8"/>
      <c r="AD110" s="8"/>
      <c r="AE110" s="8"/>
      <c r="AF110" s="8"/>
    </row>
    <row r="111" spans="1:37" ht="50.1" customHeight="1" x14ac:dyDescent="0.4">
      <c r="A111" s="85" t="s">
        <v>130</v>
      </c>
      <c r="B111" s="89"/>
      <c r="C111" s="89"/>
      <c r="D111" s="89"/>
      <c r="E111" s="89"/>
      <c r="F111" s="89"/>
      <c r="G111" s="89"/>
      <c r="H111" s="89"/>
      <c r="I111" s="85" t="s">
        <v>131</v>
      </c>
      <c r="J111" s="85"/>
      <c r="K111" s="85"/>
      <c r="L111" s="85"/>
      <c r="M111" s="85"/>
      <c r="N111" s="85"/>
      <c r="O111" s="85"/>
      <c r="P111" s="85" t="s">
        <v>132</v>
      </c>
      <c r="Q111" s="85"/>
      <c r="R111" s="89"/>
      <c r="S111" s="89"/>
      <c r="T111" s="89"/>
      <c r="U111" s="89"/>
      <c r="V111" s="89"/>
      <c r="W111" s="89"/>
      <c r="X111" s="89"/>
      <c r="Y111" s="89"/>
      <c r="Z111" s="85" t="s">
        <v>133</v>
      </c>
      <c r="AA111" s="89"/>
      <c r="AB111" s="89"/>
      <c r="AC111" s="89"/>
      <c r="AD111" s="89"/>
      <c r="AE111" s="89"/>
      <c r="AF111" s="89"/>
    </row>
    <row r="112" spans="1:37" ht="24.75" customHeight="1" x14ac:dyDescent="0.3">
      <c r="A112" s="91"/>
      <c r="B112" s="92"/>
      <c r="C112" s="92"/>
      <c r="D112" s="92"/>
      <c r="E112" s="92"/>
      <c r="F112" s="92"/>
      <c r="G112" s="92"/>
      <c r="H112" s="93"/>
      <c r="I112" s="91"/>
      <c r="J112" s="92"/>
      <c r="K112" s="92"/>
      <c r="L112" s="92"/>
      <c r="M112" s="92"/>
      <c r="N112" s="92"/>
      <c r="O112" s="93"/>
      <c r="P112" s="91"/>
      <c r="Q112" s="92"/>
      <c r="R112" s="92"/>
      <c r="S112" s="93"/>
      <c r="T112" s="107" t="s">
        <v>55</v>
      </c>
      <c r="U112" s="91"/>
      <c r="V112" s="92"/>
      <c r="W112" s="92"/>
      <c r="X112" s="93"/>
      <c r="Y112" s="107" t="s">
        <v>56</v>
      </c>
      <c r="Z112" s="109" t="s">
        <v>18</v>
      </c>
      <c r="AA112" s="60" t="s">
        <v>134</v>
      </c>
      <c r="AB112" s="60"/>
      <c r="AC112" s="60"/>
      <c r="AD112" s="62" t="s">
        <v>18</v>
      </c>
      <c r="AE112" s="60" t="s">
        <v>135</v>
      </c>
      <c r="AF112" s="66"/>
    </row>
    <row r="113" spans="1:38" ht="24.75" customHeight="1" x14ac:dyDescent="0.4">
      <c r="A113" s="94"/>
      <c r="B113" s="95"/>
      <c r="C113" s="95"/>
      <c r="D113" s="95"/>
      <c r="E113" s="95"/>
      <c r="F113" s="95"/>
      <c r="G113" s="95"/>
      <c r="H113" s="96"/>
      <c r="I113" s="94"/>
      <c r="J113" s="95"/>
      <c r="K113" s="95"/>
      <c r="L113" s="95"/>
      <c r="M113" s="95"/>
      <c r="N113" s="95"/>
      <c r="O113" s="96"/>
      <c r="P113" s="94"/>
      <c r="Q113" s="95"/>
      <c r="R113" s="95"/>
      <c r="S113" s="96"/>
      <c r="T113" s="108"/>
      <c r="U113" s="94"/>
      <c r="V113" s="95"/>
      <c r="W113" s="95"/>
      <c r="X113" s="96"/>
      <c r="Y113" s="108"/>
      <c r="Z113" s="110"/>
      <c r="AA113" s="61" t="s">
        <v>136</v>
      </c>
      <c r="AB113" s="61"/>
      <c r="AC113" s="61"/>
      <c r="AD113" s="64"/>
      <c r="AE113" s="61" t="s">
        <v>137</v>
      </c>
      <c r="AF113" s="90"/>
    </row>
    <row r="114" spans="1:38" ht="24.75" customHeight="1" x14ac:dyDescent="0.3">
      <c r="A114" s="91"/>
      <c r="B114" s="92"/>
      <c r="C114" s="92"/>
      <c r="D114" s="92"/>
      <c r="E114" s="92"/>
      <c r="F114" s="92"/>
      <c r="G114" s="92"/>
      <c r="H114" s="93"/>
      <c r="I114" s="91"/>
      <c r="J114" s="92"/>
      <c r="K114" s="92"/>
      <c r="L114" s="92"/>
      <c r="M114" s="92"/>
      <c r="N114" s="92"/>
      <c r="O114" s="93"/>
      <c r="P114" s="91"/>
      <c r="Q114" s="92"/>
      <c r="R114" s="92"/>
      <c r="S114" s="93"/>
      <c r="T114" s="107" t="s">
        <v>55</v>
      </c>
      <c r="U114" s="91"/>
      <c r="V114" s="92"/>
      <c r="W114" s="92"/>
      <c r="X114" s="93"/>
      <c r="Y114" s="107" t="s">
        <v>56</v>
      </c>
      <c r="Z114" s="109" t="s">
        <v>18</v>
      </c>
      <c r="AA114" s="60" t="s">
        <v>134</v>
      </c>
      <c r="AB114" s="60"/>
      <c r="AC114" s="60"/>
      <c r="AD114" s="62" t="s">
        <v>18</v>
      </c>
      <c r="AE114" s="60" t="s">
        <v>135</v>
      </c>
      <c r="AF114" s="66"/>
    </row>
    <row r="115" spans="1:38" ht="26.25" customHeight="1" x14ac:dyDescent="0.25">
      <c r="A115" s="94"/>
      <c r="B115" s="95"/>
      <c r="C115" s="95"/>
      <c r="D115" s="95"/>
      <c r="E115" s="95"/>
      <c r="F115" s="95"/>
      <c r="G115" s="95"/>
      <c r="H115" s="96"/>
      <c r="I115" s="94"/>
      <c r="J115" s="95"/>
      <c r="K115" s="95"/>
      <c r="L115" s="95"/>
      <c r="M115" s="95"/>
      <c r="N115" s="95"/>
      <c r="O115" s="96"/>
      <c r="P115" s="94"/>
      <c r="Q115" s="95"/>
      <c r="R115" s="95"/>
      <c r="S115" s="96"/>
      <c r="T115" s="108"/>
      <c r="U115" s="94"/>
      <c r="V115" s="95"/>
      <c r="W115" s="95"/>
      <c r="X115" s="96"/>
      <c r="Y115" s="108"/>
      <c r="Z115" s="110"/>
      <c r="AA115" s="61" t="s">
        <v>136</v>
      </c>
      <c r="AB115" s="61"/>
      <c r="AC115" s="61"/>
      <c r="AD115" s="64"/>
      <c r="AE115" s="61" t="s">
        <v>137</v>
      </c>
      <c r="AF115" s="90"/>
      <c r="AJ115" s="32"/>
      <c r="AL115" s="46"/>
    </row>
    <row r="116" spans="1:38" ht="26.25" customHeight="1" x14ac:dyDescent="0.3">
      <c r="A116" s="91"/>
      <c r="B116" s="92"/>
      <c r="C116" s="92"/>
      <c r="D116" s="92"/>
      <c r="E116" s="92"/>
      <c r="F116" s="92"/>
      <c r="G116" s="92"/>
      <c r="H116" s="93"/>
      <c r="I116" s="91"/>
      <c r="J116" s="92"/>
      <c r="K116" s="92"/>
      <c r="L116" s="92"/>
      <c r="M116" s="92"/>
      <c r="N116" s="92"/>
      <c r="O116" s="93"/>
      <c r="P116" s="91"/>
      <c r="Q116" s="92"/>
      <c r="R116" s="92"/>
      <c r="S116" s="93"/>
      <c r="T116" s="107" t="s">
        <v>55</v>
      </c>
      <c r="U116" s="91"/>
      <c r="V116" s="92"/>
      <c r="W116" s="92"/>
      <c r="X116" s="93"/>
      <c r="Y116" s="107" t="s">
        <v>56</v>
      </c>
      <c r="Z116" s="109" t="s">
        <v>18</v>
      </c>
      <c r="AA116" s="60" t="s">
        <v>134</v>
      </c>
      <c r="AB116" s="60"/>
      <c r="AC116" s="60"/>
      <c r="AD116" s="62" t="s">
        <v>18</v>
      </c>
      <c r="AE116" s="60" t="s">
        <v>135</v>
      </c>
      <c r="AF116" s="66"/>
      <c r="AJ116" s="32"/>
    </row>
    <row r="117" spans="1:38" ht="26.25" customHeight="1" x14ac:dyDescent="0.25">
      <c r="A117" s="94"/>
      <c r="B117" s="95"/>
      <c r="C117" s="95"/>
      <c r="D117" s="95"/>
      <c r="E117" s="95"/>
      <c r="F117" s="95"/>
      <c r="G117" s="95"/>
      <c r="H117" s="96"/>
      <c r="I117" s="94"/>
      <c r="J117" s="95"/>
      <c r="K117" s="95"/>
      <c r="L117" s="95"/>
      <c r="M117" s="95"/>
      <c r="N117" s="95"/>
      <c r="O117" s="96"/>
      <c r="P117" s="94"/>
      <c r="Q117" s="95"/>
      <c r="R117" s="95"/>
      <c r="S117" s="96"/>
      <c r="T117" s="108"/>
      <c r="U117" s="94"/>
      <c r="V117" s="95"/>
      <c r="W117" s="95"/>
      <c r="X117" s="96"/>
      <c r="Y117" s="108"/>
      <c r="Z117" s="110"/>
      <c r="AA117" s="61" t="s">
        <v>136</v>
      </c>
      <c r="AB117" s="61"/>
      <c r="AC117" s="61"/>
      <c r="AD117" s="64"/>
      <c r="AE117" s="61" t="s">
        <v>137</v>
      </c>
      <c r="AF117" s="90"/>
      <c r="AJ117" s="32"/>
    </row>
    <row r="118" spans="1:38" ht="26.25" customHeight="1" x14ac:dyDescent="0.3">
      <c r="A118" s="91"/>
      <c r="B118" s="92"/>
      <c r="C118" s="92"/>
      <c r="D118" s="92"/>
      <c r="E118" s="92"/>
      <c r="F118" s="92"/>
      <c r="G118" s="92"/>
      <c r="H118" s="93"/>
      <c r="I118" s="91"/>
      <c r="J118" s="92"/>
      <c r="K118" s="92"/>
      <c r="L118" s="92"/>
      <c r="M118" s="92"/>
      <c r="N118" s="92"/>
      <c r="O118" s="93"/>
      <c r="P118" s="91"/>
      <c r="Q118" s="92"/>
      <c r="R118" s="92"/>
      <c r="S118" s="93"/>
      <c r="T118" s="107" t="s">
        <v>55</v>
      </c>
      <c r="U118" s="91"/>
      <c r="V118" s="92"/>
      <c r="W118" s="92"/>
      <c r="X118" s="93"/>
      <c r="Y118" s="107" t="s">
        <v>56</v>
      </c>
      <c r="Z118" s="109" t="s">
        <v>18</v>
      </c>
      <c r="AA118" s="60" t="s">
        <v>134</v>
      </c>
      <c r="AB118" s="60"/>
      <c r="AC118" s="60"/>
      <c r="AD118" s="62" t="s">
        <v>18</v>
      </c>
      <c r="AE118" s="60" t="s">
        <v>135</v>
      </c>
      <c r="AF118" s="66"/>
      <c r="AJ118" s="32"/>
    </row>
    <row r="119" spans="1:38" ht="26.25" customHeight="1" x14ac:dyDescent="0.25">
      <c r="A119" s="94"/>
      <c r="B119" s="95"/>
      <c r="C119" s="95"/>
      <c r="D119" s="95"/>
      <c r="E119" s="95"/>
      <c r="F119" s="95"/>
      <c r="G119" s="95"/>
      <c r="H119" s="96"/>
      <c r="I119" s="94"/>
      <c r="J119" s="95"/>
      <c r="K119" s="95"/>
      <c r="L119" s="95"/>
      <c r="M119" s="95"/>
      <c r="N119" s="95"/>
      <c r="O119" s="96"/>
      <c r="P119" s="94"/>
      <c r="Q119" s="95"/>
      <c r="R119" s="95"/>
      <c r="S119" s="96"/>
      <c r="T119" s="108"/>
      <c r="U119" s="94"/>
      <c r="V119" s="95"/>
      <c r="W119" s="95"/>
      <c r="X119" s="96"/>
      <c r="Y119" s="108"/>
      <c r="Z119" s="110"/>
      <c r="AA119" s="61" t="s">
        <v>136</v>
      </c>
      <c r="AB119" s="61"/>
      <c r="AC119" s="61"/>
      <c r="AD119" s="64"/>
      <c r="AE119" s="61" t="s">
        <v>137</v>
      </c>
      <c r="AF119" s="90"/>
      <c r="AJ119" s="32"/>
    </row>
    <row r="120" spans="1:38" ht="26.25" customHeight="1" x14ac:dyDescent="0.3">
      <c r="A120" s="91"/>
      <c r="B120" s="92"/>
      <c r="C120" s="92"/>
      <c r="D120" s="92"/>
      <c r="E120" s="92"/>
      <c r="F120" s="92"/>
      <c r="G120" s="92"/>
      <c r="H120" s="93"/>
      <c r="I120" s="91"/>
      <c r="J120" s="92"/>
      <c r="K120" s="92"/>
      <c r="L120" s="92"/>
      <c r="M120" s="92"/>
      <c r="N120" s="92"/>
      <c r="O120" s="93"/>
      <c r="P120" s="91"/>
      <c r="Q120" s="92"/>
      <c r="R120" s="92"/>
      <c r="S120" s="93"/>
      <c r="T120" s="107" t="s">
        <v>55</v>
      </c>
      <c r="U120" s="91"/>
      <c r="V120" s="92"/>
      <c r="W120" s="92"/>
      <c r="X120" s="93"/>
      <c r="Y120" s="107" t="s">
        <v>56</v>
      </c>
      <c r="Z120" s="109" t="s">
        <v>765</v>
      </c>
      <c r="AA120" s="60" t="s">
        <v>134</v>
      </c>
      <c r="AB120" s="60"/>
      <c r="AC120" s="60"/>
      <c r="AD120" s="62" t="s">
        <v>18</v>
      </c>
      <c r="AE120" s="60" t="s">
        <v>135</v>
      </c>
      <c r="AF120" s="66"/>
      <c r="AJ120" s="32"/>
    </row>
    <row r="121" spans="1:38" ht="26.25" customHeight="1" x14ac:dyDescent="0.25">
      <c r="A121" s="94"/>
      <c r="B121" s="95"/>
      <c r="C121" s="95"/>
      <c r="D121" s="95"/>
      <c r="E121" s="95"/>
      <c r="F121" s="95"/>
      <c r="G121" s="95"/>
      <c r="H121" s="96"/>
      <c r="I121" s="94"/>
      <c r="J121" s="95"/>
      <c r="K121" s="95"/>
      <c r="L121" s="95"/>
      <c r="M121" s="95"/>
      <c r="N121" s="95"/>
      <c r="O121" s="96"/>
      <c r="P121" s="94"/>
      <c r="Q121" s="95"/>
      <c r="R121" s="95"/>
      <c r="S121" s="96"/>
      <c r="T121" s="108"/>
      <c r="U121" s="94"/>
      <c r="V121" s="95"/>
      <c r="W121" s="95"/>
      <c r="X121" s="96"/>
      <c r="Y121" s="108"/>
      <c r="Z121" s="110"/>
      <c r="AA121" s="61" t="s">
        <v>136</v>
      </c>
      <c r="AB121" s="61"/>
      <c r="AC121" s="61"/>
      <c r="AD121" s="64"/>
      <c r="AE121" s="61" t="s">
        <v>137</v>
      </c>
      <c r="AF121" s="90"/>
      <c r="AJ121" s="32"/>
    </row>
    <row r="122" spans="1:38" ht="15" customHeight="1" x14ac:dyDescent="0.4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</row>
    <row r="123" spans="1:38" ht="31.5" customHeight="1" x14ac:dyDescent="0.4">
      <c r="A123" s="123" t="s">
        <v>138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8"/>
      <c r="AB123" s="8"/>
      <c r="AC123" s="8"/>
      <c r="AD123" s="8"/>
      <c r="AE123" s="8"/>
      <c r="AF123" s="8"/>
    </row>
    <row r="124" spans="1:38" ht="20.100000000000001" customHeight="1" x14ac:dyDescent="0.3">
      <c r="A124" s="48" t="s">
        <v>18</v>
      </c>
      <c r="B124" s="60" t="s">
        <v>139</v>
      </c>
      <c r="C124" s="60"/>
      <c r="D124" s="60"/>
      <c r="E124" s="60"/>
      <c r="F124" s="60" t="s">
        <v>140</v>
      </c>
      <c r="G124" s="60"/>
      <c r="H124" s="60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3"/>
      <c r="Z124" s="48" t="s">
        <v>18</v>
      </c>
      <c r="AA124" s="60" t="s">
        <v>141</v>
      </c>
      <c r="AB124" s="60"/>
      <c r="AC124" s="60"/>
      <c r="AD124" s="60"/>
      <c r="AE124" s="60"/>
      <c r="AF124" s="66"/>
    </row>
    <row r="125" spans="1:38" ht="20.100000000000001" customHeight="1" x14ac:dyDescent="0.4">
      <c r="A125" s="49"/>
      <c r="B125" s="61" t="s">
        <v>142</v>
      </c>
      <c r="C125" s="61"/>
      <c r="D125" s="61"/>
      <c r="E125" s="61"/>
      <c r="F125" s="61" t="s">
        <v>143</v>
      </c>
      <c r="G125" s="61"/>
      <c r="H125" s="61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5"/>
      <c r="Z125" s="49"/>
      <c r="AA125" s="61" t="s">
        <v>144</v>
      </c>
      <c r="AB125" s="61"/>
      <c r="AC125" s="61"/>
      <c r="AD125" s="61"/>
      <c r="AE125" s="61"/>
      <c r="AF125" s="90"/>
    </row>
    <row r="126" spans="1:38" ht="15" customHeight="1" x14ac:dyDescent="0.4">
      <c r="A126" s="14"/>
      <c r="B126" s="14"/>
      <c r="C126" s="1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8" ht="31.5" customHeight="1" x14ac:dyDescent="0.4">
      <c r="A127" s="47" t="s">
        <v>145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8"/>
      <c r="AB127" s="8"/>
      <c r="AC127" s="8"/>
      <c r="AD127" s="8"/>
      <c r="AE127" s="8"/>
      <c r="AF127" s="8"/>
    </row>
    <row r="128" spans="1:38" ht="20.100000000000001" customHeight="1" x14ac:dyDescent="0.3">
      <c r="A128" s="48" t="s">
        <v>18</v>
      </c>
      <c r="B128" s="60" t="s">
        <v>139</v>
      </c>
      <c r="C128" s="60"/>
      <c r="D128" s="60"/>
      <c r="E128" s="60"/>
      <c r="F128" s="60" t="s">
        <v>146</v>
      </c>
      <c r="G128" s="60"/>
      <c r="H128" s="60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3"/>
      <c r="Z128" s="48" t="s">
        <v>18</v>
      </c>
      <c r="AA128" s="60" t="s">
        <v>141</v>
      </c>
      <c r="AB128" s="60"/>
      <c r="AC128" s="60"/>
      <c r="AD128" s="60"/>
      <c r="AE128" s="60"/>
      <c r="AF128" s="66"/>
    </row>
    <row r="129" spans="1:32" ht="20.100000000000001" customHeight="1" x14ac:dyDescent="0.4">
      <c r="A129" s="49"/>
      <c r="B129" s="61" t="s">
        <v>142</v>
      </c>
      <c r="C129" s="61"/>
      <c r="D129" s="61"/>
      <c r="E129" s="61"/>
      <c r="F129" s="61" t="s">
        <v>147</v>
      </c>
      <c r="G129" s="61"/>
      <c r="H129" s="61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5"/>
      <c r="Z129" s="49"/>
      <c r="AA129" s="61" t="s">
        <v>144</v>
      </c>
      <c r="AB129" s="61"/>
      <c r="AC129" s="61"/>
      <c r="AD129" s="61"/>
      <c r="AE129" s="61"/>
      <c r="AF129" s="90"/>
    </row>
    <row r="130" spans="1:32" ht="15" customHeight="1" x14ac:dyDescent="0.4">
      <c r="A130" s="14"/>
      <c r="B130" s="14"/>
      <c r="C130" s="1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31.5" customHeight="1" x14ac:dyDescent="0.4">
      <c r="A131" s="59">
        <v>4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</row>
    <row r="132" spans="1:32" ht="35.1" customHeight="1" x14ac:dyDescent="0.4">
      <c r="A132" s="198" t="s">
        <v>148</v>
      </c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200"/>
    </row>
    <row r="133" spans="1:32" ht="31.5" customHeight="1" x14ac:dyDescent="0.4">
      <c r="A133" s="47" t="s">
        <v>149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8"/>
      <c r="AB133" s="8"/>
      <c r="AC133" s="8"/>
      <c r="AD133" s="8"/>
      <c r="AE133" s="8"/>
      <c r="AF133" s="8"/>
    </row>
    <row r="134" spans="1:32" ht="24.95" customHeight="1" x14ac:dyDescent="0.3">
      <c r="A134" s="48" t="s">
        <v>18</v>
      </c>
      <c r="B134" s="60" t="s">
        <v>150</v>
      </c>
      <c r="C134" s="60"/>
      <c r="D134" s="60"/>
      <c r="E134" s="60"/>
      <c r="F134" s="60"/>
      <c r="G134" s="60"/>
      <c r="H134" s="60"/>
      <c r="I134" s="60"/>
      <c r="J134" s="66"/>
      <c r="K134" s="48" t="s">
        <v>18</v>
      </c>
      <c r="L134" s="60" t="s">
        <v>151</v>
      </c>
      <c r="M134" s="60"/>
      <c r="N134" s="60"/>
      <c r="O134" s="60"/>
      <c r="P134" s="60"/>
      <c r="Q134" s="116" t="s">
        <v>18</v>
      </c>
      <c r="R134" s="60" t="s">
        <v>152</v>
      </c>
      <c r="S134" s="60"/>
      <c r="T134" s="60"/>
      <c r="U134" s="116" t="s">
        <v>18</v>
      </c>
      <c r="V134" s="60" t="s">
        <v>153</v>
      </c>
      <c r="W134" s="60"/>
      <c r="X134" s="60"/>
      <c r="Y134" s="60"/>
      <c r="Z134" s="60"/>
      <c r="AA134" s="116" t="s">
        <v>18</v>
      </c>
      <c r="AB134" s="60" t="s">
        <v>154</v>
      </c>
      <c r="AC134" s="60"/>
      <c r="AD134" s="60"/>
      <c r="AE134" s="60"/>
      <c r="AF134" s="66"/>
    </row>
    <row r="135" spans="1:32" ht="24.95" customHeight="1" x14ac:dyDescent="0.4">
      <c r="A135" s="49"/>
      <c r="B135" s="67" t="s">
        <v>155</v>
      </c>
      <c r="C135" s="67"/>
      <c r="D135" s="67"/>
      <c r="E135" s="67"/>
      <c r="F135" s="67"/>
      <c r="G135" s="67"/>
      <c r="H135" s="67"/>
      <c r="I135" s="67"/>
      <c r="J135" s="68"/>
      <c r="K135" s="49"/>
      <c r="L135" s="67" t="s">
        <v>156</v>
      </c>
      <c r="M135" s="67"/>
      <c r="N135" s="67"/>
      <c r="O135" s="67"/>
      <c r="P135" s="67"/>
      <c r="Q135" s="117"/>
      <c r="R135" s="67" t="s">
        <v>157</v>
      </c>
      <c r="S135" s="67"/>
      <c r="T135" s="67"/>
      <c r="U135" s="117"/>
      <c r="V135" s="67" t="s">
        <v>158</v>
      </c>
      <c r="W135" s="67"/>
      <c r="X135" s="67"/>
      <c r="Y135" s="67"/>
      <c r="Z135" s="67"/>
      <c r="AA135" s="117"/>
      <c r="AB135" s="67" t="s">
        <v>159</v>
      </c>
      <c r="AC135" s="67"/>
      <c r="AD135" s="67"/>
      <c r="AE135" s="67"/>
      <c r="AF135" s="68"/>
    </row>
    <row r="136" spans="1:32" ht="24.95" customHeight="1" x14ac:dyDescent="0.3">
      <c r="A136" s="48" t="s">
        <v>18</v>
      </c>
      <c r="B136" s="60" t="s">
        <v>160</v>
      </c>
      <c r="C136" s="60"/>
      <c r="D136" s="60"/>
      <c r="E136" s="60"/>
      <c r="F136" s="60"/>
      <c r="G136" s="60"/>
      <c r="H136" s="60"/>
      <c r="I136" s="60"/>
      <c r="J136" s="66"/>
      <c r="K136" s="50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2"/>
    </row>
    <row r="137" spans="1:32" ht="24.95" customHeight="1" x14ac:dyDescent="0.4">
      <c r="A137" s="49"/>
      <c r="B137" s="67" t="s">
        <v>161</v>
      </c>
      <c r="C137" s="67"/>
      <c r="D137" s="67"/>
      <c r="E137" s="67"/>
      <c r="F137" s="67"/>
      <c r="G137" s="67"/>
      <c r="H137" s="67"/>
      <c r="I137" s="67"/>
      <c r="J137" s="68"/>
      <c r="K137" s="53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5"/>
    </row>
    <row r="138" spans="1:32" ht="24.95" customHeight="1" x14ac:dyDescent="0.3">
      <c r="A138" s="48" t="s">
        <v>18</v>
      </c>
      <c r="B138" s="60" t="s">
        <v>162</v>
      </c>
      <c r="C138" s="60"/>
      <c r="D138" s="60"/>
      <c r="E138" s="60"/>
      <c r="F138" s="60"/>
      <c r="G138" s="60"/>
      <c r="H138" s="60"/>
      <c r="I138" s="60"/>
      <c r="J138" s="66"/>
      <c r="K138" s="50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2"/>
    </row>
    <row r="139" spans="1:32" ht="24.95" customHeight="1" x14ac:dyDescent="0.4">
      <c r="A139" s="49"/>
      <c r="B139" s="67" t="s">
        <v>163</v>
      </c>
      <c r="C139" s="67"/>
      <c r="D139" s="67"/>
      <c r="E139" s="67"/>
      <c r="F139" s="67"/>
      <c r="G139" s="67"/>
      <c r="H139" s="67"/>
      <c r="I139" s="67"/>
      <c r="J139" s="68"/>
      <c r="K139" s="53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5"/>
    </row>
    <row r="140" spans="1:32" ht="24.95" customHeight="1" x14ac:dyDescent="0.3">
      <c r="A140" s="48" t="s">
        <v>18</v>
      </c>
      <c r="B140" s="60" t="s">
        <v>154</v>
      </c>
      <c r="C140" s="60"/>
      <c r="D140" s="60"/>
      <c r="E140" s="60"/>
      <c r="F140" s="60"/>
      <c r="G140" s="60"/>
      <c r="H140" s="60"/>
      <c r="I140" s="60"/>
      <c r="J140" s="66"/>
      <c r="K140" s="91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3"/>
    </row>
    <row r="141" spans="1:32" ht="24.95" customHeight="1" x14ac:dyDescent="0.4">
      <c r="A141" s="49"/>
      <c r="B141" s="67" t="s">
        <v>159</v>
      </c>
      <c r="C141" s="67"/>
      <c r="D141" s="67"/>
      <c r="E141" s="67"/>
      <c r="F141" s="67"/>
      <c r="G141" s="67"/>
      <c r="H141" s="67"/>
      <c r="I141" s="67"/>
      <c r="J141" s="68"/>
      <c r="K141" s="94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6"/>
    </row>
    <row r="142" spans="1:32" ht="15" customHeight="1" x14ac:dyDescent="0.4">
      <c r="A142" s="13"/>
      <c r="B142" s="13"/>
      <c r="C142" s="13"/>
      <c r="D142" s="13"/>
      <c r="E142" s="13"/>
      <c r="F142" s="13"/>
      <c r="G142" s="13"/>
      <c r="H142" s="13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8"/>
      <c r="AB142" s="8"/>
      <c r="AC142" s="8"/>
      <c r="AD142" s="8"/>
      <c r="AE142" s="8"/>
      <c r="AF142" s="8"/>
    </row>
    <row r="143" spans="1:32" ht="33" customHeight="1" x14ac:dyDescent="0.4">
      <c r="A143" s="198" t="s">
        <v>164</v>
      </c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200"/>
    </row>
    <row r="144" spans="1:32" ht="31.5" customHeight="1" x14ac:dyDescent="0.4">
      <c r="A144" s="47" t="s">
        <v>165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8"/>
      <c r="AB144" s="8"/>
      <c r="AC144" s="8"/>
      <c r="AD144" s="8"/>
      <c r="AE144" s="8"/>
      <c r="AF144" s="8"/>
    </row>
    <row r="145" spans="1:32" ht="24.95" customHeight="1" x14ac:dyDescent="0.3">
      <c r="A145" s="121" t="s">
        <v>18</v>
      </c>
      <c r="B145" s="201" t="s">
        <v>166</v>
      </c>
      <c r="C145" s="60"/>
      <c r="D145" s="60"/>
      <c r="E145" s="60"/>
      <c r="F145" s="66"/>
      <c r="G145" s="121" t="s">
        <v>18</v>
      </c>
      <c r="H145" s="201" t="s">
        <v>167</v>
      </c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6"/>
    </row>
    <row r="146" spans="1:32" ht="24.95" customHeight="1" x14ac:dyDescent="0.4">
      <c r="A146" s="122"/>
      <c r="B146" s="202" t="s">
        <v>142</v>
      </c>
      <c r="C146" s="61"/>
      <c r="D146" s="61"/>
      <c r="E146" s="61"/>
      <c r="F146" s="90"/>
      <c r="G146" s="122"/>
      <c r="H146" s="202" t="s">
        <v>168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90"/>
    </row>
    <row r="147" spans="1:32" ht="60" customHeight="1" x14ac:dyDescent="0.3">
      <c r="A147" s="121" t="s">
        <v>18</v>
      </c>
      <c r="B147" s="201" t="s">
        <v>169</v>
      </c>
      <c r="C147" s="60"/>
      <c r="D147" s="60"/>
      <c r="E147" s="60"/>
      <c r="F147" s="66"/>
      <c r="G147" s="101" t="s">
        <v>170</v>
      </c>
      <c r="H147" s="115"/>
      <c r="I147" s="115"/>
      <c r="J147" s="102"/>
      <c r="K147" s="86"/>
      <c r="L147" s="87"/>
      <c r="M147" s="87"/>
      <c r="N147" s="87"/>
      <c r="O147" s="87"/>
      <c r="P147" s="87"/>
      <c r="Q147" s="87"/>
      <c r="R147" s="87"/>
      <c r="S147" s="88"/>
      <c r="T147" s="101" t="s">
        <v>171</v>
      </c>
      <c r="U147" s="115"/>
      <c r="V147" s="115"/>
      <c r="W147" s="115"/>
      <c r="X147" s="102"/>
      <c r="Y147" s="212"/>
      <c r="Z147" s="212"/>
      <c r="AA147" s="212"/>
      <c r="AB147" s="212"/>
      <c r="AC147" s="212"/>
      <c r="AD147" s="212"/>
      <c r="AE147" s="212"/>
      <c r="AF147" s="212"/>
    </row>
    <row r="148" spans="1:32" ht="60" customHeight="1" x14ac:dyDescent="0.4">
      <c r="A148" s="122"/>
      <c r="B148" s="202" t="s">
        <v>144</v>
      </c>
      <c r="C148" s="61"/>
      <c r="D148" s="61"/>
      <c r="E148" s="61"/>
      <c r="F148" s="90"/>
      <c r="G148" s="101" t="s">
        <v>172</v>
      </c>
      <c r="H148" s="115"/>
      <c r="I148" s="115"/>
      <c r="J148" s="102"/>
      <c r="K148" s="86"/>
      <c r="L148" s="87"/>
      <c r="M148" s="87"/>
      <c r="N148" s="87"/>
      <c r="O148" s="87"/>
      <c r="P148" s="87"/>
      <c r="Q148" s="87"/>
      <c r="R148" s="87"/>
      <c r="S148" s="88"/>
      <c r="T148" s="101" t="s">
        <v>173</v>
      </c>
      <c r="U148" s="115"/>
      <c r="V148" s="115"/>
      <c r="W148" s="115"/>
      <c r="X148" s="102"/>
      <c r="Y148" s="161"/>
      <c r="Z148" s="161"/>
      <c r="AA148" s="161"/>
      <c r="AB148" s="161"/>
      <c r="AC148" s="161"/>
      <c r="AD148" s="161"/>
      <c r="AE148" s="161"/>
      <c r="AF148" s="161"/>
    </row>
    <row r="149" spans="1:32" ht="15" customHeight="1" x14ac:dyDescent="0.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8"/>
      <c r="AB149" s="8"/>
      <c r="AC149" s="8"/>
      <c r="AD149" s="8"/>
      <c r="AE149" s="8"/>
      <c r="AF149" s="8"/>
    </row>
    <row r="150" spans="1:32" ht="33" customHeight="1" x14ac:dyDescent="0.4">
      <c r="A150" s="198" t="s">
        <v>174</v>
      </c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200"/>
    </row>
    <row r="151" spans="1:32" ht="31.5" customHeight="1" x14ac:dyDescent="0.4">
      <c r="A151" s="47" t="s">
        <v>175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8"/>
      <c r="AB151" s="8"/>
      <c r="AC151" s="8"/>
      <c r="AD151" s="8"/>
      <c r="AE151" s="8"/>
      <c r="AF151" s="8"/>
    </row>
    <row r="152" spans="1:32" ht="45" customHeight="1" x14ac:dyDescent="0.4">
      <c r="A152" s="40" t="s">
        <v>18</v>
      </c>
      <c r="B152" s="174" t="s">
        <v>176</v>
      </c>
      <c r="C152" s="174"/>
      <c r="D152" s="174"/>
      <c r="E152" s="174"/>
      <c r="F152" s="174"/>
      <c r="G152" s="174"/>
      <c r="H152" s="174"/>
      <c r="I152" s="99" t="s">
        <v>18</v>
      </c>
      <c r="J152" s="99"/>
      <c r="K152" s="174" t="s">
        <v>177</v>
      </c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5"/>
    </row>
    <row r="153" spans="1:32" ht="15" customHeight="1" x14ac:dyDescent="0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8"/>
      <c r="AB153" s="8"/>
      <c r="AC153" s="8"/>
      <c r="AD153" s="8"/>
      <c r="AE153" s="8"/>
      <c r="AF153" s="8"/>
    </row>
    <row r="154" spans="1:32" ht="31.5" customHeight="1" x14ac:dyDescent="0.4">
      <c r="A154" s="47" t="s">
        <v>178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8"/>
      <c r="AB154" s="8"/>
      <c r="AC154" s="8"/>
      <c r="AD154" s="8"/>
      <c r="AE154" s="8"/>
      <c r="AF154" s="8"/>
    </row>
    <row r="155" spans="1:32" ht="45" customHeight="1" x14ac:dyDescent="0.4">
      <c r="A155" s="40" t="s">
        <v>18</v>
      </c>
      <c r="B155" s="174" t="s">
        <v>179</v>
      </c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45" t="s">
        <v>18</v>
      </c>
      <c r="O155" s="174" t="s">
        <v>180</v>
      </c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5"/>
    </row>
    <row r="156" spans="1:32" ht="15" customHeight="1" x14ac:dyDescent="0.4">
      <c r="A156" s="14"/>
      <c r="B156" s="14"/>
      <c r="C156" s="1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ht="33" customHeight="1" x14ac:dyDescent="0.4">
      <c r="A157" s="198" t="s">
        <v>181</v>
      </c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200"/>
    </row>
    <row r="158" spans="1:32" ht="31.5" customHeight="1" x14ac:dyDescent="0.4">
      <c r="A158" s="47" t="s">
        <v>182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</row>
    <row r="159" spans="1:32" s="4" customFormat="1" ht="45" customHeight="1" x14ac:dyDescent="0.4">
      <c r="A159" s="86"/>
      <c r="B159" s="88"/>
      <c r="C159" s="128" t="s">
        <v>183</v>
      </c>
      <c r="D159" s="128"/>
      <c r="E159" s="86"/>
      <c r="F159" s="88"/>
      <c r="G159" s="128" t="s">
        <v>13</v>
      </c>
      <c r="H159" s="128"/>
      <c r="I159" s="86"/>
      <c r="J159" s="87"/>
      <c r="K159" s="87"/>
      <c r="L159" s="88"/>
      <c r="M159" s="128" t="s">
        <v>14</v>
      </c>
      <c r="N159" s="128"/>
      <c r="O159" s="2"/>
      <c r="P159" s="86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8"/>
      <c r="AE159" s="8"/>
      <c r="AF159" s="8"/>
    </row>
    <row r="160" spans="1:32" s="4" customFormat="1" ht="15" customHeight="1" x14ac:dyDescent="0.4">
      <c r="A160" s="10"/>
      <c r="B160" s="10"/>
      <c r="C160" s="10"/>
      <c r="D160" s="11"/>
      <c r="E160" s="10"/>
      <c r="F160" s="11"/>
      <c r="G160" s="10"/>
      <c r="H160" s="11"/>
      <c r="I160" s="8"/>
      <c r="J160" s="8"/>
      <c r="K160" s="8"/>
      <c r="L160" s="8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31.5" customHeight="1" x14ac:dyDescent="0.4">
      <c r="A161" s="47" t="s">
        <v>184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8"/>
      <c r="AB161" s="8"/>
      <c r="AC161" s="8"/>
      <c r="AD161" s="8"/>
      <c r="AE161" s="8"/>
      <c r="AF161" s="8"/>
    </row>
    <row r="162" spans="1:32" ht="45" customHeight="1" x14ac:dyDescent="0.4">
      <c r="A162" s="86"/>
      <c r="B162" s="88"/>
      <c r="C162" s="128" t="s">
        <v>183</v>
      </c>
      <c r="D162" s="128"/>
      <c r="E162" s="43"/>
      <c r="F162" s="128" t="s">
        <v>13</v>
      </c>
      <c r="G162" s="128"/>
      <c r="H162" s="43"/>
      <c r="I162" s="127" t="s">
        <v>14</v>
      </c>
      <c r="J162" s="128"/>
      <c r="K162" s="128"/>
      <c r="L162" s="128"/>
      <c r="M162" s="179" t="s">
        <v>124</v>
      </c>
      <c r="N162" s="179"/>
      <c r="O162" s="179"/>
      <c r="P162" s="179"/>
      <c r="Q162" s="180"/>
      <c r="R162" s="86"/>
      <c r="S162" s="87"/>
      <c r="T162" s="88"/>
      <c r="U162" s="127" t="s">
        <v>183</v>
      </c>
      <c r="V162" s="128"/>
      <c r="W162" s="128"/>
      <c r="X162" s="129"/>
      <c r="Y162" s="41"/>
      <c r="Z162" s="127" t="s">
        <v>13</v>
      </c>
      <c r="AA162" s="128"/>
      <c r="AB162" s="129"/>
      <c r="AC162" s="86"/>
      <c r="AD162" s="88"/>
      <c r="AE162" s="128" t="s">
        <v>14</v>
      </c>
      <c r="AF162" s="128"/>
    </row>
    <row r="163" spans="1:32" ht="15" customHeight="1" x14ac:dyDescent="0.4">
      <c r="A163" s="14"/>
      <c r="B163" s="14"/>
      <c r="C163" s="1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ht="15" customHeight="1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1:32" ht="31.5" customHeight="1" x14ac:dyDescent="0.4">
      <c r="A165" s="47" t="s">
        <v>185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</row>
    <row r="166" spans="1:32" ht="30" customHeight="1" x14ac:dyDescent="0.4">
      <c r="A166" s="48" t="s">
        <v>18</v>
      </c>
      <c r="B166" s="111" t="s">
        <v>186</v>
      </c>
      <c r="C166" s="111"/>
      <c r="D166" s="111"/>
      <c r="E166" s="111"/>
      <c r="F166" s="111"/>
      <c r="G166" s="111"/>
      <c r="H166" s="111"/>
      <c r="I166" s="111"/>
      <c r="J166" s="112"/>
      <c r="K166" s="48" t="s">
        <v>18</v>
      </c>
      <c r="L166" s="116"/>
      <c r="M166" s="111" t="s">
        <v>187</v>
      </c>
      <c r="N166" s="111"/>
      <c r="O166" s="111"/>
      <c r="P166" s="111"/>
      <c r="Q166" s="111"/>
      <c r="R166" s="111"/>
      <c r="S166" s="111"/>
      <c r="T166" s="111"/>
      <c r="U166" s="112"/>
      <c r="V166" s="13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ht="30" customHeight="1" x14ac:dyDescent="0.4">
      <c r="A167" s="49"/>
      <c r="B167" s="113" t="s">
        <v>142</v>
      </c>
      <c r="C167" s="113"/>
      <c r="D167" s="113"/>
      <c r="E167" s="113"/>
      <c r="F167" s="113"/>
      <c r="G167" s="113"/>
      <c r="H167" s="113"/>
      <c r="I167" s="113"/>
      <c r="J167" s="114"/>
      <c r="K167" s="49"/>
      <c r="L167" s="117"/>
      <c r="M167" s="113" t="s">
        <v>144</v>
      </c>
      <c r="N167" s="113"/>
      <c r="O167" s="113"/>
      <c r="P167" s="113"/>
      <c r="Q167" s="113"/>
      <c r="R167" s="113"/>
      <c r="S167" s="113"/>
      <c r="T167" s="113"/>
      <c r="U167" s="114"/>
      <c r="V167" s="13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1:32" ht="15" customHeight="1" x14ac:dyDescent="0.4">
      <c r="A168" s="13"/>
      <c r="B168" s="5"/>
      <c r="C168" s="5"/>
      <c r="D168" s="5"/>
      <c r="E168" s="5"/>
      <c r="F168" s="5"/>
      <c r="G168" s="5"/>
      <c r="H168" s="5"/>
      <c r="I168" s="5"/>
      <c r="J168" s="5"/>
      <c r="K168" s="13"/>
      <c r="L168" s="13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31.5" customHeight="1" x14ac:dyDescent="0.4">
      <c r="A169" s="47" t="s">
        <v>188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8"/>
      <c r="AB169" s="8"/>
      <c r="AC169" s="8"/>
      <c r="AD169" s="8"/>
      <c r="AE169" s="8"/>
      <c r="AF169" s="8"/>
    </row>
    <row r="170" spans="1:32" ht="30" customHeight="1" x14ac:dyDescent="0.3">
      <c r="A170" s="48" t="s">
        <v>765</v>
      </c>
      <c r="B170" s="204" t="s">
        <v>186</v>
      </c>
      <c r="C170" s="205"/>
      <c r="D170" s="210" t="s">
        <v>189</v>
      </c>
      <c r="E170" s="211"/>
      <c r="F170" s="121"/>
      <c r="G170" s="56" t="s">
        <v>190</v>
      </c>
      <c r="H170" s="57"/>
      <c r="I170" s="57"/>
      <c r="J170" s="57"/>
      <c r="K170" s="57"/>
      <c r="L170" s="57"/>
      <c r="M170" s="57"/>
      <c r="N170" s="57"/>
      <c r="O170" s="57"/>
      <c r="P170" s="57"/>
      <c r="Q170" s="48"/>
      <c r="R170" s="171"/>
      <c r="S170" s="56" t="s">
        <v>191</v>
      </c>
      <c r="T170" s="57"/>
      <c r="U170" s="48"/>
      <c r="V170" s="171"/>
      <c r="W170" s="56" t="s">
        <v>192</v>
      </c>
      <c r="X170" s="57"/>
      <c r="Y170" s="58"/>
      <c r="Z170" s="121"/>
      <c r="AA170" s="56" t="s">
        <v>193</v>
      </c>
      <c r="AB170" s="58"/>
      <c r="AC170" s="48" t="s">
        <v>18</v>
      </c>
      <c r="AD170" s="116"/>
      <c r="AE170" s="31" t="s">
        <v>187</v>
      </c>
      <c r="AF170" s="29"/>
    </row>
    <row r="171" spans="1:32" ht="30" customHeight="1" x14ac:dyDescent="0.4">
      <c r="A171" s="49"/>
      <c r="B171" s="206" t="s">
        <v>142</v>
      </c>
      <c r="C171" s="207"/>
      <c r="D171" s="208" t="s">
        <v>194</v>
      </c>
      <c r="E171" s="209"/>
      <c r="F171" s="122"/>
      <c r="G171" s="118" t="s">
        <v>195</v>
      </c>
      <c r="H171" s="119"/>
      <c r="I171" s="119"/>
      <c r="J171" s="119"/>
      <c r="K171" s="119"/>
      <c r="L171" s="119"/>
      <c r="M171" s="119"/>
      <c r="N171" s="119"/>
      <c r="O171" s="119"/>
      <c r="P171" s="119"/>
      <c r="Q171" s="49"/>
      <c r="R171" s="172"/>
      <c r="S171" s="118" t="s">
        <v>196</v>
      </c>
      <c r="T171" s="119"/>
      <c r="U171" s="49"/>
      <c r="V171" s="172"/>
      <c r="W171" s="118" t="s">
        <v>197</v>
      </c>
      <c r="X171" s="119"/>
      <c r="Y171" s="120"/>
      <c r="Z171" s="122"/>
      <c r="AA171" s="118" t="s">
        <v>198</v>
      </c>
      <c r="AB171" s="120"/>
      <c r="AC171" s="49"/>
      <c r="AD171" s="117"/>
      <c r="AE171" s="30" t="s">
        <v>144</v>
      </c>
      <c r="AF171" s="28"/>
    </row>
    <row r="172" spans="1:32" ht="31.5" customHeight="1" x14ac:dyDescent="0.4">
      <c r="A172" s="59">
        <v>5</v>
      </c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</row>
    <row r="173" spans="1:32" ht="31.5" customHeight="1" x14ac:dyDescent="0.4">
      <c r="A173" s="123" t="s">
        <v>199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8"/>
      <c r="AB173" s="8"/>
      <c r="AC173" s="8"/>
      <c r="AD173" s="8"/>
      <c r="AE173" s="8"/>
      <c r="AF173" s="8"/>
    </row>
    <row r="174" spans="1:32" ht="31.5" customHeight="1" x14ac:dyDescent="0.4">
      <c r="A174" s="123" t="s">
        <v>200</v>
      </c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8"/>
      <c r="AB174" s="8"/>
      <c r="AC174" s="8"/>
      <c r="AD174" s="8"/>
      <c r="AE174" s="8"/>
      <c r="AF174" s="8"/>
    </row>
    <row r="175" spans="1:32" ht="31.5" customHeight="1" x14ac:dyDescent="0.4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8"/>
      <c r="AB175" s="8"/>
      <c r="AC175" s="8"/>
      <c r="AD175" s="8"/>
      <c r="AE175" s="8"/>
      <c r="AF175" s="8"/>
    </row>
    <row r="176" spans="1:32" ht="50.1" customHeight="1" x14ac:dyDescent="0.4">
      <c r="A176" s="124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6"/>
    </row>
    <row r="177" spans="1:32" ht="50.1" customHeight="1" x14ac:dyDescent="0.4">
      <c r="A177" s="124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6"/>
    </row>
    <row r="178" spans="1:32" ht="50.1" customHeight="1" x14ac:dyDescent="0.4">
      <c r="A178" s="124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6"/>
    </row>
    <row r="179" spans="1:32" ht="50.1" customHeight="1" x14ac:dyDescent="0.4">
      <c r="A179" s="124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6"/>
    </row>
    <row r="180" spans="1:32" ht="50.1" customHeight="1" x14ac:dyDescent="0.4">
      <c r="A180" s="124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6"/>
    </row>
    <row r="181" spans="1:32" ht="50.1" customHeight="1" x14ac:dyDescent="0.4">
      <c r="A181" s="124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6"/>
    </row>
    <row r="182" spans="1:32" ht="50.1" customHeight="1" x14ac:dyDescent="0.4">
      <c r="A182" s="124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6"/>
    </row>
    <row r="183" spans="1:32" ht="50.1" customHeight="1" x14ac:dyDescent="0.4">
      <c r="A183" s="124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6"/>
    </row>
    <row r="184" spans="1:32" ht="50.1" customHeight="1" x14ac:dyDescent="0.4">
      <c r="A184" s="124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6"/>
    </row>
    <row r="185" spans="1:32" ht="50.1" customHeight="1" x14ac:dyDescent="0.4">
      <c r="A185" s="124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6"/>
    </row>
    <row r="186" spans="1:32" ht="50.1" customHeight="1" x14ac:dyDescent="0.4">
      <c r="A186" s="124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6"/>
    </row>
    <row r="187" spans="1:32" ht="50.1" customHeight="1" x14ac:dyDescent="0.4">
      <c r="A187" s="124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6"/>
    </row>
    <row r="188" spans="1:32" ht="50.1" customHeight="1" x14ac:dyDescent="0.4">
      <c r="A188" s="124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6"/>
    </row>
    <row r="189" spans="1:32" ht="50.1" customHeight="1" x14ac:dyDescent="0.4">
      <c r="A189" s="124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6"/>
    </row>
    <row r="190" spans="1:32" ht="50.1" customHeight="1" x14ac:dyDescent="0.4">
      <c r="A190" s="124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6"/>
    </row>
    <row r="191" spans="1:32" ht="50.1" customHeight="1" x14ac:dyDescent="0.4">
      <c r="A191" s="124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6"/>
    </row>
    <row r="192" spans="1:32" ht="50.1" customHeight="1" x14ac:dyDescent="0.4">
      <c r="A192" s="124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6"/>
    </row>
    <row r="193" spans="1:32" ht="50.1" customHeight="1" x14ac:dyDescent="0.4">
      <c r="A193" s="124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6"/>
    </row>
    <row r="194" spans="1:32" ht="31.5" customHeight="1" x14ac:dyDescent="0.4">
      <c r="AA194" s="8"/>
      <c r="AB194" s="8"/>
      <c r="AC194" s="8"/>
      <c r="AD194" s="8"/>
      <c r="AE194" s="8"/>
      <c r="AF194" s="8"/>
    </row>
    <row r="195" spans="1:32" ht="31.5" customHeight="1" x14ac:dyDescent="0.4">
      <c r="A195" s="197" t="s">
        <v>201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</row>
    <row r="196" spans="1:32" ht="31.5" customHeight="1" x14ac:dyDescent="0.4">
      <c r="A196" s="188" t="s">
        <v>202</v>
      </c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</row>
    <row r="197" spans="1:32" ht="31.5" customHeight="1" x14ac:dyDescent="0.4">
      <c r="A197" s="17"/>
      <c r="B197" s="17"/>
      <c r="C197" s="17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ht="60" customHeight="1" x14ac:dyDescent="0.4">
      <c r="A198" s="187" t="s">
        <v>203</v>
      </c>
      <c r="B198" s="187"/>
      <c r="C198" s="187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89"/>
      <c r="P198" s="189"/>
      <c r="Q198" s="189"/>
      <c r="R198" s="186" t="s">
        <v>183</v>
      </c>
      <c r="S198" s="186"/>
      <c r="T198" s="186"/>
      <c r="U198" s="190"/>
      <c r="V198" s="191"/>
      <c r="W198" s="191"/>
      <c r="X198" s="192"/>
      <c r="Y198" s="186" t="s">
        <v>13</v>
      </c>
      <c r="Z198" s="186"/>
      <c r="AA198" s="193"/>
      <c r="AB198" s="194"/>
      <c r="AC198" s="194"/>
      <c r="AD198" s="195"/>
      <c r="AE198" s="186" t="s">
        <v>14</v>
      </c>
      <c r="AF198" s="186"/>
    </row>
    <row r="199" spans="1:32" ht="31.5" customHeight="1" x14ac:dyDescent="0.4">
      <c r="A199" s="18"/>
      <c r="B199" s="1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1:32" x14ac:dyDescent="0.4">
      <c r="A200" s="1"/>
      <c r="B200" s="1"/>
      <c r="C200" s="1"/>
    </row>
  </sheetData>
  <sheetProtection algorithmName="SHA-512" hashValue="g574A0yPsH5i+OM08HgnKm8jCTrraI9IRhVOaVcK1Hrj30Iq016NWeuWjxkdIdkcULNs4SV/bUNA/KOo+2iV9A==" saltValue="JOsPaOEdbPcZedL+Yxf1sg==" spinCount="100000" sheet="1" objects="1" scenarios="1"/>
  <mergeCells count="728">
    <mergeCell ref="A187:AF187"/>
    <mergeCell ref="A188:AF188"/>
    <mergeCell ref="A189:AF189"/>
    <mergeCell ref="A52:C52"/>
    <mergeCell ref="D53:G53"/>
    <mergeCell ref="AA39:AD39"/>
    <mergeCell ref="K54:L54"/>
    <mergeCell ref="I52:J52"/>
    <mergeCell ref="I53:J53"/>
    <mergeCell ref="T53:X53"/>
    <mergeCell ref="R71:S71"/>
    <mergeCell ref="T71:V71"/>
    <mergeCell ref="R70:S70"/>
    <mergeCell ref="T70:V70"/>
    <mergeCell ref="I54:J54"/>
    <mergeCell ref="T55:X55"/>
    <mergeCell ref="K55:L55"/>
    <mergeCell ref="P56:S56"/>
    <mergeCell ref="T56:X56"/>
    <mergeCell ref="P58:S58"/>
    <mergeCell ref="T58:X58"/>
    <mergeCell ref="K66:L67"/>
    <mergeCell ref="M68:M69"/>
    <mergeCell ref="N68:N69"/>
    <mergeCell ref="P57:S57"/>
    <mergeCell ref="A54:C54"/>
    <mergeCell ref="D54:G54"/>
    <mergeCell ref="A55:C55"/>
    <mergeCell ref="D55:G55"/>
    <mergeCell ref="A37:Z37"/>
    <mergeCell ref="AC54:AF54"/>
    <mergeCell ref="AE39:AF39"/>
    <mergeCell ref="D52:G52"/>
    <mergeCell ref="Y51:AB51"/>
    <mergeCell ref="Y52:AB52"/>
    <mergeCell ref="Y53:AB53"/>
    <mergeCell ref="A49:AF49"/>
    <mergeCell ref="AC51:AF51"/>
    <mergeCell ref="AC52:AF52"/>
    <mergeCell ref="A50:Z50"/>
    <mergeCell ref="K52:L52"/>
    <mergeCell ref="K53:L53"/>
    <mergeCell ref="P51:S51"/>
    <mergeCell ref="P52:S52"/>
    <mergeCell ref="A51:C51"/>
    <mergeCell ref="H51:O51"/>
    <mergeCell ref="D51:G51"/>
    <mergeCell ref="A43:B43"/>
    <mergeCell ref="A45:AF45"/>
    <mergeCell ref="T66:V66"/>
    <mergeCell ref="R66:S66"/>
    <mergeCell ref="T67:V67"/>
    <mergeCell ref="R67:S67"/>
    <mergeCell ref="R68:S68"/>
    <mergeCell ref="T68:V68"/>
    <mergeCell ref="R69:S69"/>
    <mergeCell ref="T69:V69"/>
    <mergeCell ref="A65:B65"/>
    <mergeCell ref="F65:M65"/>
    <mergeCell ref="O21:O22"/>
    <mergeCell ref="P22:Y22"/>
    <mergeCell ref="I159:L159"/>
    <mergeCell ref="K147:S147"/>
    <mergeCell ref="K148:S148"/>
    <mergeCell ref="AA98:AD98"/>
    <mergeCell ref="A143:AF143"/>
    <mergeCell ref="G145:G146"/>
    <mergeCell ref="B145:F145"/>
    <mergeCell ref="A132:AF132"/>
    <mergeCell ref="N98:N99"/>
    <mergeCell ref="N100:N101"/>
    <mergeCell ref="T98:T99"/>
    <mergeCell ref="T100:T101"/>
    <mergeCell ref="A127:Z127"/>
    <mergeCell ref="A109:Z109"/>
    <mergeCell ref="O98:O99"/>
    <mergeCell ref="O100:O101"/>
    <mergeCell ref="M98:M99"/>
    <mergeCell ref="M100:M101"/>
    <mergeCell ref="B146:F146"/>
    <mergeCell ref="A145:A146"/>
    <mergeCell ref="A110:Z110"/>
    <mergeCell ref="A31:E31"/>
    <mergeCell ref="U18:V18"/>
    <mergeCell ref="U32:X32"/>
    <mergeCell ref="AA21:AC21"/>
    <mergeCell ref="A24:Z24"/>
    <mergeCell ref="AD21:AE21"/>
    <mergeCell ref="Z15:AD15"/>
    <mergeCell ref="A21:A22"/>
    <mergeCell ref="A4:AF4"/>
    <mergeCell ref="A6:AF6"/>
    <mergeCell ref="AA8:AF12"/>
    <mergeCell ref="T8:Z8"/>
    <mergeCell ref="T9:Z10"/>
    <mergeCell ref="T11:Z12"/>
    <mergeCell ref="A5:AF5"/>
    <mergeCell ref="A7:E7"/>
    <mergeCell ref="A8:E8"/>
    <mergeCell ref="A9:E10"/>
    <mergeCell ref="A11:E12"/>
    <mergeCell ref="M9:S10"/>
    <mergeCell ref="M11:S12"/>
    <mergeCell ref="M8:S8"/>
    <mergeCell ref="F8:L8"/>
    <mergeCell ref="F9:L10"/>
    <mergeCell ref="F11:L12"/>
    <mergeCell ref="C159:D159"/>
    <mergeCell ref="E159:F159"/>
    <mergeCell ref="G159:H159"/>
    <mergeCell ref="M159:N159"/>
    <mergeCell ref="O155:AF155"/>
    <mergeCell ref="A172:AF172"/>
    <mergeCell ref="A151:Z151"/>
    <mergeCell ref="I14:P14"/>
    <mergeCell ref="A15:G15"/>
    <mergeCell ref="A14:G14"/>
    <mergeCell ref="R28:AF28"/>
    <mergeCell ref="T31:Y31"/>
    <mergeCell ref="A32:D32"/>
    <mergeCell ref="F31:N31"/>
    <mergeCell ref="G32:H32"/>
    <mergeCell ref="K32:M32"/>
    <mergeCell ref="A30:AF30"/>
    <mergeCell ref="W15:Y15"/>
    <mergeCell ref="I15:N15"/>
    <mergeCell ref="A25:AF25"/>
    <mergeCell ref="AE15:AF15"/>
    <mergeCell ref="AC18:AF18"/>
    <mergeCell ref="W18:Z18"/>
    <mergeCell ref="I18:Q18"/>
    <mergeCell ref="I152:J152"/>
    <mergeCell ref="Y148:AF148"/>
    <mergeCell ref="A157:AF157"/>
    <mergeCell ref="A158:AF158"/>
    <mergeCell ref="G147:J147"/>
    <mergeCell ref="G148:J148"/>
    <mergeCell ref="K152:AF152"/>
    <mergeCell ref="B152:H152"/>
    <mergeCell ref="T147:X147"/>
    <mergeCell ref="B155:M155"/>
    <mergeCell ref="A180:AF180"/>
    <mergeCell ref="A181:AF181"/>
    <mergeCell ref="A182:AF182"/>
    <mergeCell ref="A162:B162"/>
    <mergeCell ref="A169:Z169"/>
    <mergeCell ref="B170:C170"/>
    <mergeCell ref="B171:C171"/>
    <mergeCell ref="D171:E171"/>
    <mergeCell ref="G170:P170"/>
    <mergeCell ref="AC170:AD171"/>
    <mergeCell ref="D170:E170"/>
    <mergeCell ref="Q170:R171"/>
    <mergeCell ref="U170:V171"/>
    <mergeCell ref="Z170:Z171"/>
    <mergeCell ref="U162:X162"/>
    <mergeCell ref="AC162:AD162"/>
    <mergeCell ref="M162:Q162"/>
    <mergeCell ref="M166:U166"/>
    <mergeCell ref="M167:U167"/>
    <mergeCell ref="K166:L167"/>
    <mergeCell ref="B166:J166"/>
    <mergeCell ref="A179:AF179"/>
    <mergeCell ref="O198:Q198"/>
    <mergeCell ref="U198:X198"/>
    <mergeCell ref="AA198:AD198"/>
    <mergeCell ref="D198:N198"/>
    <mergeCell ref="AA170:AB170"/>
    <mergeCell ref="A195:AF195"/>
    <mergeCell ref="Y92:Z92"/>
    <mergeCell ref="Y93:Z93"/>
    <mergeCell ref="AC92:AE92"/>
    <mergeCell ref="AC93:AE93"/>
    <mergeCell ref="F92:J92"/>
    <mergeCell ref="F93:J93"/>
    <mergeCell ref="A150:AF150"/>
    <mergeCell ref="H145:AF145"/>
    <mergeCell ref="H146:AF146"/>
    <mergeCell ref="P159:AD159"/>
    <mergeCell ref="A133:Z133"/>
    <mergeCell ref="A93:E93"/>
    <mergeCell ref="K93:N93"/>
    <mergeCell ref="A95:Z95"/>
    <mergeCell ref="A96:Z96"/>
    <mergeCell ref="I112:O113"/>
    <mergeCell ref="A154:Z154"/>
    <mergeCell ref="W171:Y171"/>
    <mergeCell ref="A17:D17"/>
    <mergeCell ref="A27:H27"/>
    <mergeCell ref="AE32:AF32"/>
    <mergeCell ref="K35:N35"/>
    <mergeCell ref="W65:AB65"/>
    <mergeCell ref="G72:G73"/>
    <mergeCell ref="AE198:AF198"/>
    <mergeCell ref="Y198:Z198"/>
    <mergeCell ref="R198:T198"/>
    <mergeCell ref="A198:C198"/>
    <mergeCell ref="R162:T162"/>
    <mergeCell ref="AE162:AF162"/>
    <mergeCell ref="F162:G162"/>
    <mergeCell ref="A183:AF183"/>
    <mergeCell ref="A184:AF184"/>
    <mergeCell ref="A185:AF185"/>
    <mergeCell ref="A186:AF186"/>
    <mergeCell ref="A190:AF190"/>
    <mergeCell ref="A191:AF191"/>
    <mergeCell ref="A192:AF192"/>
    <mergeCell ref="A193:AF193"/>
    <mergeCell ref="A173:Z173"/>
    <mergeCell ref="B167:J167"/>
    <mergeCell ref="A196:AF196"/>
    <mergeCell ref="A128:A129"/>
    <mergeCell ref="B128:E128"/>
    <mergeCell ref="B129:E129"/>
    <mergeCell ref="Z128:Z129"/>
    <mergeCell ref="AA128:AF128"/>
    <mergeCell ref="AA129:AF129"/>
    <mergeCell ref="A124:A125"/>
    <mergeCell ref="T120:T121"/>
    <mergeCell ref="O15:Q15"/>
    <mergeCell ref="R15:V15"/>
    <mergeCell ref="E21:G21"/>
    <mergeCell ref="E22:N22"/>
    <mergeCell ref="D21:D22"/>
    <mergeCell ref="H21:M21"/>
    <mergeCell ref="B85:D85"/>
    <mergeCell ref="G84:M84"/>
    <mergeCell ref="AE98:AF98"/>
    <mergeCell ref="K98:L99"/>
    <mergeCell ref="A80:D80"/>
    <mergeCell ref="G80:M80"/>
    <mergeCell ref="W98:Z98"/>
    <mergeCell ref="W99:Z99"/>
    <mergeCell ref="F85:L85"/>
    <mergeCell ref="F86:L86"/>
    <mergeCell ref="A111:H111"/>
    <mergeCell ref="A123:Z123"/>
    <mergeCell ref="Z111:AF111"/>
    <mergeCell ref="AE115:AF115"/>
    <mergeCell ref="B125:E125"/>
    <mergeCell ref="B124:E124"/>
    <mergeCell ref="P111:Y111"/>
    <mergeCell ref="I111:O111"/>
    <mergeCell ref="AE113:AF113"/>
    <mergeCell ref="A120:H121"/>
    <mergeCell ref="I120:O121"/>
    <mergeCell ref="P120:S121"/>
    <mergeCell ref="AA125:AF125"/>
    <mergeCell ref="AA124:AF124"/>
    <mergeCell ref="Z124:Z125"/>
    <mergeCell ref="U120:X121"/>
    <mergeCell ref="Y120:Y121"/>
    <mergeCell ref="Z120:Z121"/>
    <mergeCell ref="AA120:AC120"/>
    <mergeCell ref="AD120:AD121"/>
    <mergeCell ref="AE120:AF120"/>
    <mergeCell ref="AA121:AC121"/>
    <mergeCell ref="AE121:AF121"/>
    <mergeCell ref="A112:H113"/>
    <mergeCell ref="E18:F18"/>
    <mergeCell ref="B18:C18"/>
    <mergeCell ref="A66:B67"/>
    <mergeCell ref="T92:V92"/>
    <mergeCell ref="AC91:AE91"/>
    <mergeCell ref="W97:AF97"/>
    <mergeCell ref="AC81:AD81"/>
    <mergeCell ref="E83:F83"/>
    <mergeCell ref="E84:F84"/>
    <mergeCell ref="AC86:AF86"/>
    <mergeCell ref="AC55:AF55"/>
    <mergeCell ref="A63:AF63"/>
    <mergeCell ref="C66:E67"/>
    <mergeCell ref="F66:F67"/>
    <mergeCell ref="G66:G67"/>
    <mergeCell ref="H66:H67"/>
    <mergeCell ref="M66:M67"/>
    <mergeCell ref="N66:N67"/>
    <mergeCell ref="I55:J55"/>
    <mergeCell ref="C65:E65"/>
    <mergeCell ref="M70:M71"/>
    <mergeCell ref="G83:M83"/>
    <mergeCell ref="A77:AB77"/>
    <mergeCell ref="I32:J32"/>
    <mergeCell ref="AA82:AB82"/>
    <mergeCell ref="AA83:AB83"/>
    <mergeCell ref="AA84:AB84"/>
    <mergeCell ref="U81:V81"/>
    <mergeCell ref="I72:J73"/>
    <mergeCell ref="F90:J90"/>
    <mergeCell ref="AC80:AD80"/>
    <mergeCell ref="A81:D81"/>
    <mergeCell ref="A82:D82"/>
    <mergeCell ref="K90:N90"/>
    <mergeCell ref="AC82:AD82"/>
    <mergeCell ref="AC83:AD83"/>
    <mergeCell ref="AC84:AD84"/>
    <mergeCell ref="B86:D86"/>
    <mergeCell ref="AC85:AF85"/>
    <mergeCell ref="M85:M86"/>
    <mergeCell ref="E85:E86"/>
    <mergeCell ref="T85:Z85"/>
    <mergeCell ref="A75:AF75"/>
    <mergeCell ref="A76:AF76"/>
    <mergeCell ref="AC77:AE77"/>
    <mergeCell ref="AA79:AF79"/>
    <mergeCell ref="A83:D84"/>
    <mergeCell ref="U79:Z79"/>
    <mergeCell ref="A2:AF3"/>
    <mergeCell ref="A36:AF36"/>
    <mergeCell ref="K40:M40"/>
    <mergeCell ref="K41:M41"/>
    <mergeCell ref="K42:M42"/>
    <mergeCell ref="K43:M43"/>
    <mergeCell ref="D40:E40"/>
    <mergeCell ref="G40:H40"/>
    <mergeCell ref="D41:E41"/>
    <mergeCell ref="D42:E42"/>
    <mergeCell ref="D43:E43"/>
    <mergeCell ref="G41:H41"/>
    <mergeCell ref="G42:H42"/>
    <mergeCell ref="G43:H43"/>
    <mergeCell ref="A40:B40"/>
    <mergeCell ref="A41:B41"/>
    <mergeCell ref="AA35:AD35"/>
    <mergeCell ref="O41:Q41"/>
    <mergeCell ref="A42:B42"/>
    <mergeCell ref="AA18:AB18"/>
    <mergeCell ref="Z21:Z22"/>
    <mergeCell ref="AA22:AF22"/>
    <mergeCell ref="Y42:Z42"/>
    <mergeCell ref="Y40:Z40"/>
    <mergeCell ref="P21:Y21"/>
    <mergeCell ref="B21:C21"/>
    <mergeCell ref="R40:S40"/>
    <mergeCell ref="R41:S41"/>
    <mergeCell ref="R42:S42"/>
    <mergeCell ref="T51:X51"/>
    <mergeCell ref="D46:E47"/>
    <mergeCell ref="F46:H47"/>
    <mergeCell ref="J47:N47"/>
    <mergeCell ref="O46:O47"/>
    <mergeCell ref="W46:X47"/>
    <mergeCell ref="O32:Q32"/>
    <mergeCell ref="U46:V46"/>
    <mergeCell ref="R35:S35"/>
    <mergeCell ref="T40:V40"/>
    <mergeCell ref="A35:J35"/>
    <mergeCell ref="A39:J39"/>
    <mergeCell ref="I40:J40"/>
    <mergeCell ref="I41:J41"/>
    <mergeCell ref="I42:J42"/>
    <mergeCell ref="I43:J43"/>
    <mergeCell ref="P46:S46"/>
    <mergeCell ref="T43:V43"/>
    <mergeCell ref="B22:C22"/>
    <mergeCell ref="AE100:AF100"/>
    <mergeCell ref="I100:J101"/>
    <mergeCell ref="K100:L101"/>
    <mergeCell ref="A100:D101"/>
    <mergeCell ref="F70:F71"/>
    <mergeCell ref="D59:G59"/>
    <mergeCell ref="I59:J59"/>
    <mergeCell ref="K59:L59"/>
    <mergeCell ref="A56:C56"/>
    <mergeCell ref="D56:G56"/>
    <mergeCell ref="I56:J56"/>
    <mergeCell ref="K56:L56"/>
    <mergeCell ref="A58:C58"/>
    <mergeCell ref="D58:G58"/>
    <mergeCell ref="I58:J58"/>
    <mergeCell ref="K58:L58"/>
    <mergeCell ref="H68:H69"/>
    <mergeCell ref="A57:C57"/>
    <mergeCell ref="D57:G57"/>
    <mergeCell ref="I57:J57"/>
    <mergeCell ref="K57:L57"/>
    <mergeCell ref="AC66:AF67"/>
    <mergeCell ref="A90:E90"/>
    <mergeCell ref="K68:L69"/>
    <mergeCell ref="U83:V83"/>
    <mergeCell ref="AE99:AF99"/>
    <mergeCell ref="AA92:AB92"/>
    <mergeCell ref="AA93:AB93"/>
    <mergeCell ref="R92:S92"/>
    <mergeCell ref="R93:S93"/>
    <mergeCell ref="N86:Q86"/>
    <mergeCell ref="F91:J91"/>
    <mergeCell ref="A97:D97"/>
    <mergeCell ref="A98:D99"/>
    <mergeCell ref="Y90:AF90"/>
    <mergeCell ref="A89:AF89"/>
    <mergeCell ref="A88:AF88"/>
    <mergeCell ref="E97:H97"/>
    <mergeCell ref="E98:H99"/>
    <mergeCell ref="N83:T83"/>
    <mergeCell ref="AA91:AB91"/>
    <mergeCell ref="W72:AB73"/>
    <mergeCell ref="U80:V80"/>
    <mergeCell ref="N79:T79"/>
    <mergeCell ref="W80:X80"/>
    <mergeCell ref="W81:X81"/>
    <mergeCell ref="A68:B69"/>
    <mergeCell ref="C68:E69"/>
    <mergeCell ref="F68:F69"/>
    <mergeCell ref="G68:G69"/>
    <mergeCell ref="A72:B73"/>
    <mergeCell ref="H72:H73"/>
    <mergeCell ref="N72:N73"/>
    <mergeCell ref="N70:N71"/>
    <mergeCell ref="K70:L71"/>
    <mergeCell ref="K72:L73"/>
    <mergeCell ref="AA81:AB81"/>
    <mergeCell ref="A79:D79"/>
    <mergeCell ref="R72:S72"/>
    <mergeCell ref="T72:V72"/>
    <mergeCell ref="R73:S73"/>
    <mergeCell ref="T73:V73"/>
    <mergeCell ref="M72:M73"/>
    <mergeCell ref="W91:X91"/>
    <mergeCell ref="W92:X92"/>
    <mergeCell ref="W93:X93"/>
    <mergeCell ref="W84:X84"/>
    <mergeCell ref="R85:S86"/>
    <mergeCell ref="W101:Z101"/>
    <mergeCell ref="Y91:Z91"/>
    <mergeCell ref="A85:A86"/>
    <mergeCell ref="A91:E91"/>
    <mergeCell ref="A92:E92"/>
    <mergeCell ref="K91:N91"/>
    <mergeCell ref="K92:N92"/>
    <mergeCell ref="T91:V91"/>
    <mergeCell ref="N84:T84"/>
    <mergeCell ref="W100:Z100"/>
    <mergeCell ref="I114:O115"/>
    <mergeCell ref="A116:H117"/>
    <mergeCell ref="I116:O117"/>
    <mergeCell ref="P116:S117"/>
    <mergeCell ref="T116:T117"/>
    <mergeCell ref="U116:X117"/>
    <mergeCell ref="Y116:Y117"/>
    <mergeCell ref="T112:T113"/>
    <mergeCell ref="Y112:Y113"/>
    <mergeCell ref="P112:S113"/>
    <mergeCell ref="A28:L28"/>
    <mergeCell ref="P98:Q99"/>
    <mergeCell ref="P100:Q101"/>
    <mergeCell ref="O91:Q91"/>
    <mergeCell ref="O92:Q92"/>
    <mergeCell ref="O93:Q93"/>
    <mergeCell ref="N85:Q85"/>
    <mergeCell ref="O65:Q65"/>
    <mergeCell ref="O66:Q67"/>
    <mergeCell ref="O68:Q69"/>
    <mergeCell ref="O70:Q71"/>
    <mergeCell ref="O72:Q73"/>
    <mergeCell ref="O40:Q40"/>
    <mergeCell ref="C72:E73"/>
    <mergeCell ref="F72:F73"/>
    <mergeCell ref="E79:F79"/>
    <mergeCell ref="E80:F80"/>
    <mergeCell ref="E81:F81"/>
    <mergeCell ref="E82:F82"/>
    <mergeCell ref="A70:B71"/>
    <mergeCell ref="C70:E71"/>
    <mergeCell ref="A59:C59"/>
    <mergeCell ref="G82:M82"/>
    <mergeCell ref="A38:Z38"/>
    <mergeCell ref="W82:X82"/>
    <mergeCell ref="AA40:AD40"/>
    <mergeCell ref="AA41:AD41"/>
    <mergeCell ref="AA42:AD42"/>
    <mergeCell ref="AA99:AD99"/>
    <mergeCell ref="AA100:AD100"/>
    <mergeCell ref="AA101:AD101"/>
    <mergeCell ref="N80:T80"/>
    <mergeCell ref="N81:T81"/>
    <mergeCell ref="N82:T82"/>
    <mergeCell ref="AA85:AB86"/>
    <mergeCell ref="T86:Z86"/>
    <mergeCell ref="R43:S43"/>
    <mergeCell ref="P53:S53"/>
    <mergeCell ref="P47:V47"/>
    <mergeCell ref="AC72:AF73"/>
    <mergeCell ref="A64:AF64"/>
    <mergeCell ref="AE101:AF101"/>
    <mergeCell ref="T93:V93"/>
    <mergeCell ref="U84:V84"/>
    <mergeCell ref="O90:X90"/>
    <mergeCell ref="Y47:AD47"/>
    <mergeCell ref="Y54:AB54"/>
    <mergeCell ref="Y55:AB55"/>
    <mergeCell ref="AC70:AF71"/>
    <mergeCell ref="AF46:AF47"/>
    <mergeCell ref="AE46:AE47"/>
    <mergeCell ref="AC65:AF65"/>
    <mergeCell ref="W66:AB67"/>
    <mergeCell ref="W68:AB69"/>
    <mergeCell ref="W70:AB71"/>
    <mergeCell ref="W40:X40"/>
    <mergeCell ref="W41:X41"/>
    <mergeCell ref="AC53:AF53"/>
    <mergeCell ref="AA43:AD43"/>
    <mergeCell ref="W42:X42"/>
    <mergeCell ref="W43:X43"/>
    <mergeCell ref="Z32:AA32"/>
    <mergeCell ref="Y35:Z35"/>
    <mergeCell ref="AA46:AB46"/>
    <mergeCell ref="AC46:AD46"/>
    <mergeCell ref="Y46:Z46"/>
    <mergeCell ref="AC61:AF61"/>
    <mergeCell ref="T52:X52"/>
    <mergeCell ref="T54:X54"/>
    <mergeCell ref="AE40:AF40"/>
    <mergeCell ref="AE43:AF43"/>
    <mergeCell ref="AE42:AF42"/>
    <mergeCell ref="AE41:AF41"/>
    <mergeCell ref="Y43:Z43"/>
    <mergeCell ref="Y41:Z41"/>
    <mergeCell ref="T41:V41"/>
    <mergeCell ref="T42:V42"/>
    <mergeCell ref="Y56:AB56"/>
    <mergeCell ref="AC56:AF56"/>
    <mergeCell ref="T57:X57"/>
    <mergeCell ref="Y57:AB57"/>
    <mergeCell ref="AC57:AF57"/>
    <mergeCell ref="K39:X39"/>
    <mergeCell ref="AC32:AD32"/>
    <mergeCell ref="A53:C53"/>
    <mergeCell ref="V135:Z135"/>
    <mergeCell ref="AA134:AA135"/>
    <mergeCell ref="AB134:AF134"/>
    <mergeCell ref="AB135:AF135"/>
    <mergeCell ref="P114:S115"/>
    <mergeCell ref="R98:S99"/>
    <mergeCell ref="R100:S101"/>
    <mergeCell ref="G79:M79"/>
    <mergeCell ref="G70:G71"/>
    <mergeCell ref="H70:H71"/>
    <mergeCell ref="G81:M81"/>
    <mergeCell ref="I66:J67"/>
    <mergeCell ref="I68:J69"/>
    <mergeCell ref="I70:J71"/>
    <mergeCell ref="AA80:AB80"/>
    <mergeCell ref="P54:S54"/>
    <mergeCell ref="P55:S55"/>
    <mergeCell ref="R65:V65"/>
    <mergeCell ref="R91:S91"/>
    <mergeCell ref="AD112:AD113"/>
    <mergeCell ref="AA113:AC113"/>
    <mergeCell ref="AA112:AC112"/>
    <mergeCell ref="Z112:Z113"/>
    <mergeCell ref="A174:Z174"/>
    <mergeCell ref="A176:AF176"/>
    <mergeCell ref="A177:AF177"/>
    <mergeCell ref="A178:AF178"/>
    <mergeCell ref="I162:L162"/>
    <mergeCell ref="Z162:AB162"/>
    <mergeCell ref="A166:A167"/>
    <mergeCell ref="C162:D162"/>
    <mergeCell ref="A165:AF165"/>
    <mergeCell ref="U98:V99"/>
    <mergeCell ref="U100:V101"/>
    <mergeCell ref="I97:V97"/>
    <mergeCell ref="I98:J99"/>
    <mergeCell ref="K138:AF139"/>
    <mergeCell ref="U134:U135"/>
    <mergeCell ref="V134:Z134"/>
    <mergeCell ref="B136:J136"/>
    <mergeCell ref="B138:J138"/>
    <mergeCell ref="B139:J139"/>
    <mergeCell ref="Q134:Q135"/>
    <mergeCell ref="R135:T135"/>
    <mergeCell ref="R134:T134"/>
    <mergeCell ref="K134:K135"/>
    <mergeCell ref="L134:P134"/>
    <mergeCell ref="L135:P135"/>
    <mergeCell ref="AD114:AD115"/>
    <mergeCell ref="A118:H119"/>
    <mergeCell ref="I118:O119"/>
    <mergeCell ref="E100:H101"/>
    <mergeCell ref="AE118:AF118"/>
    <mergeCell ref="AA119:AC119"/>
    <mergeCell ref="AE119:AF119"/>
    <mergeCell ref="A114:H115"/>
    <mergeCell ref="B46:C47"/>
    <mergeCell ref="A46:A47"/>
    <mergeCell ref="I46:I47"/>
    <mergeCell ref="J46:L46"/>
    <mergeCell ref="U35:X35"/>
    <mergeCell ref="O42:Q42"/>
    <mergeCell ref="O43:Q43"/>
    <mergeCell ref="Y39:Z39"/>
    <mergeCell ref="B137:J137"/>
    <mergeCell ref="T59:X59"/>
    <mergeCell ref="Y59:AB59"/>
    <mergeCell ref="A102:D103"/>
    <mergeCell ref="E102:H103"/>
    <mergeCell ref="I102:J103"/>
    <mergeCell ref="K102:L103"/>
    <mergeCell ref="M102:M103"/>
    <mergeCell ref="N102:N103"/>
    <mergeCell ref="O102:O103"/>
    <mergeCell ref="P102:Q103"/>
    <mergeCell ref="R102:S103"/>
    <mergeCell ref="T102:T103"/>
    <mergeCell ref="U102:V103"/>
    <mergeCell ref="W102:Z102"/>
    <mergeCell ref="AA102:AD102"/>
    <mergeCell ref="T118:T119"/>
    <mergeCell ref="U118:X119"/>
    <mergeCell ref="Y118:Y119"/>
    <mergeCell ref="Z118:Z119"/>
    <mergeCell ref="AA118:AC118"/>
    <mergeCell ref="AD118:AD119"/>
    <mergeCell ref="AA114:AC114"/>
    <mergeCell ref="T114:T115"/>
    <mergeCell ref="Y114:Y115"/>
    <mergeCell ref="Z114:Z115"/>
    <mergeCell ref="U114:X115"/>
    <mergeCell ref="Z116:Z117"/>
    <mergeCell ref="Y58:AB58"/>
    <mergeCell ref="AC58:AF58"/>
    <mergeCell ref="P59:S59"/>
    <mergeCell ref="W83:X83"/>
    <mergeCell ref="U82:V82"/>
    <mergeCell ref="AC59:AF59"/>
    <mergeCell ref="A62:AF62"/>
    <mergeCell ref="A60:C60"/>
    <mergeCell ref="D60:G60"/>
    <mergeCell ref="I60:J60"/>
    <mergeCell ref="K60:L60"/>
    <mergeCell ref="P60:S60"/>
    <mergeCell ref="T60:X60"/>
    <mergeCell ref="Y60:AB60"/>
    <mergeCell ref="AC60:AF60"/>
    <mergeCell ref="A61:C61"/>
    <mergeCell ref="D61:G61"/>
    <mergeCell ref="I61:J61"/>
    <mergeCell ref="K61:L61"/>
    <mergeCell ref="P61:S61"/>
    <mergeCell ref="T61:X61"/>
    <mergeCell ref="Y61:AB61"/>
    <mergeCell ref="A74:AF74"/>
    <mergeCell ref="AC68:AF69"/>
    <mergeCell ref="N104:N105"/>
    <mergeCell ref="O104:O105"/>
    <mergeCell ref="P104:Q105"/>
    <mergeCell ref="R104:S105"/>
    <mergeCell ref="T104:T105"/>
    <mergeCell ref="U104:V105"/>
    <mergeCell ref="W104:Z104"/>
    <mergeCell ref="AA104:AD104"/>
    <mergeCell ref="AE104:AF104"/>
    <mergeCell ref="W105:Z105"/>
    <mergeCell ref="AA105:AD105"/>
    <mergeCell ref="AE105:AF105"/>
    <mergeCell ref="A48:AF48"/>
    <mergeCell ref="A44:AF44"/>
    <mergeCell ref="A87:AF87"/>
    <mergeCell ref="T106:T107"/>
    <mergeCell ref="U106:V107"/>
    <mergeCell ref="W106:Z106"/>
    <mergeCell ref="AA106:AD106"/>
    <mergeCell ref="AE106:AF106"/>
    <mergeCell ref="W107:Z107"/>
    <mergeCell ref="AA107:AD107"/>
    <mergeCell ref="AE107:AF107"/>
    <mergeCell ref="N106:N107"/>
    <mergeCell ref="O106:O107"/>
    <mergeCell ref="P106:Q107"/>
    <mergeCell ref="R106:S107"/>
    <mergeCell ref="AE102:AF102"/>
    <mergeCell ref="W103:Z103"/>
    <mergeCell ref="AA103:AD103"/>
    <mergeCell ref="AE103:AF103"/>
    <mergeCell ref="A104:D105"/>
    <mergeCell ref="E104:H105"/>
    <mergeCell ref="I104:J105"/>
    <mergeCell ref="K104:L105"/>
    <mergeCell ref="M104:M105"/>
    <mergeCell ref="F124:H124"/>
    <mergeCell ref="F125:H125"/>
    <mergeCell ref="I124:Y125"/>
    <mergeCell ref="F128:H128"/>
    <mergeCell ref="F129:H129"/>
    <mergeCell ref="I128:Y129"/>
    <mergeCell ref="B140:J140"/>
    <mergeCell ref="B141:J141"/>
    <mergeCell ref="A106:D107"/>
    <mergeCell ref="E106:H107"/>
    <mergeCell ref="I106:J107"/>
    <mergeCell ref="K106:L107"/>
    <mergeCell ref="M106:M107"/>
    <mergeCell ref="A122:AF122"/>
    <mergeCell ref="AA116:AC116"/>
    <mergeCell ref="AD116:AD117"/>
    <mergeCell ref="AE116:AF116"/>
    <mergeCell ref="AA117:AC117"/>
    <mergeCell ref="AE117:AF117"/>
    <mergeCell ref="AE114:AF114"/>
    <mergeCell ref="AA115:AC115"/>
    <mergeCell ref="AE112:AF112"/>
    <mergeCell ref="U112:X113"/>
    <mergeCell ref="P118:S119"/>
    <mergeCell ref="A144:Z144"/>
    <mergeCell ref="A134:A135"/>
    <mergeCell ref="A136:A137"/>
    <mergeCell ref="K136:AF137"/>
    <mergeCell ref="A170:A171"/>
    <mergeCell ref="S170:T170"/>
    <mergeCell ref="W170:Y170"/>
    <mergeCell ref="A161:Z161"/>
    <mergeCell ref="A131:AF131"/>
    <mergeCell ref="A140:A141"/>
    <mergeCell ref="K140:AF141"/>
    <mergeCell ref="A138:A139"/>
    <mergeCell ref="B135:J135"/>
    <mergeCell ref="B134:J134"/>
    <mergeCell ref="A159:B159"/>
    <mergeCell ref="S171:T171"/>
    <mergeCell ref="AA171:AB171"/>
    <mergeCell ref="F170:F171"/>
    <mergeCell ref="G171:P171"/>
    <mergeCell ref="T148:X148"/>
    <mergeCell ref="A147:A148"/>
    <mergeCell ref="B147:F147"/>
    <mergeCell ref="B148:F148"/>
    <mergeCell ref="Y147:AF147"/>
  </mergeCells>
  <phoneticPr fontId="3"/>
  <dataValidations count="6">
    <dataValidation type="list" allowBlank="1" showInputMessage="1" showErrorMessage="1" sqref="A18 D18 U18:V18 AA18:AB18 A21:A22 D21:D22 O21:O22 Z21:Z22 R35:S35 AE35 I46:I47 O46:O47 W46:X47 AE46:AE47 AD112:AD121 R66:S73 E85:E86 M85:M86 R85:S86 AA85:AB86 A46:A47 Z112:Z121 AC170:AD171 Z124:Z125 A170:A171 A124:A125 A128:A129 K166:L167 Z128:Z129 A134:A141 K134:K135 Q134:Q135 U134:U135 AA134:AA135 A145:A148 G145:G146 A152:A153 I152:J153 A155:A156 N155:N156 A166:A167 A85:A86" xr:uid="{2912EDE1-B22F-4E77-8812-1F2CED8864D8}">
      <formula1>"□,☑"</formula1>
    </dataValidation>
    <dataValidation type="list" allowBlank="1" showInputMessage="1" showErrorMessage="1" sqref="I112:O113" xr:uid="{C5638E98-A227-47C1-884C-133E9F3F4AC0}">
      <formula1>INDIRECT(SUBSTITUTE($A$112,"-","_"))</formula1>
    </dataValidation>
    <dataValidation type="list" allowBlank="1" showInputMessage="1" showErrorMessage="1" sqref="I114:O115" xr:uid="{43EBD54B-731E-4E57-8D34-B5D6848584E4}">
      <formula1>INDIRECT(SUBSTITUTE($A$114,"-","_"))</formula1>
    </dataValidation>
    <dataValidation type="list" allowBlank="1" showInputMessage="1" showErrorMessage="1" sqref="I116:O117" xr:uid="{912B9E1A-0609-4003-99BF-3C2CAF5A4518}">
      <formula1>INDIRECT(SUBSTITUTE($A$116,"-","_"))</formula1>
    </dataValidation>
    <dataValidation type="list" allowBlank="1" showInputMessage="1" showErrorMessage="1" sqref="I118:O119" xr:uid="{E55A0CCA-6E0A-41C4-96DC-336BB0AD3C44}">
      <formula1>INDIRECT(SUBSTITUTE($A$118,"-","_"))</formula1>
    </dataValidation>
    <dataValidation type="list" allowBlank="1" showInputMessage="1" showErrorMessage="1" sqref="I120:O121" xr:uid="{631F81CE-5D3D-4EBF-B139-C325770818AD}">
      <formula1>INDIRECT(SUBSTITUTE($A$120,"-","_"))</formula1>
    </dataValidation>
  </dataValidations>
  <printOptions horizontalCentered="1"/>
  <pageMargins left="0.39" right="0.38" top="0.74803149606299213" bottom="0.74803149606299213" header="0.31496062992125984" footer="0.31496062992125984"/>
  <pageSetup paperSize="9" scale="48" orientation="portrait" r:id="rId1"/>
  <headerFooter>
    <oddHeader>&amp;L&amp;16社会福祉法人 大和清寿会
奈良東国際介護福祉学院 日本語学科</oddHeader>
  </headerFooter>
  <rowBreaks count="4" manualBreakCount="4">
    <brk id="43" max="31" man="1"/>
    <brk id="86" max="31" man="1"/>
    <brk id="130" max="31" man="1"/>
    <brk id="17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11E4A4-209E-49C4-A3DA-E663D3439CBA}">
          <x14:formula1>
            <xm:f>プルダウンデータ!$B$2:$B$7</xm:f>
          </x14:formula1>
          <xm:sqref>E83:F84</xm:sqref>
        </x14:dataValidation>
        <x14:dataValidation type="list" allowBlank="1" showInputMessage="1" showErrorMessage="1" xr:uid="{730B565B-1064-4769-8D1E-BBF25BC40118}">
          <x14:formula1>
            <xm:f>プルダウンデータ!$C$2:$L$2</xm:f>
          </x14:formula1>
          <xm:sqref>A112:H121</xm:sqref>
        </x14:dataValidation>
        <x14:dataValidation type="list" allowBlank="1" showInputMessage="1" showErrorMessage="1" xr:uid="{92001334-63F2-44B6-BB8A-8F1EBC386599}">
          <x14:formula1>
            <xm:f>プルダウンデータ!$A$2:$A$43</xm:f>
          </x14:formula1>
          <xm:sqref>A15:G15 T52:X61 O66:Q73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E9AC-17A2-4DDD-BD17-94B0C8D256DB}">
  <sheetPr codeName="Sheet2"/>
  <dimension ref="A1:G519"/>
  <sheetViews>
    <sheetView workbookViewId="0"/>
  </sheetViews>
  <sheetFormatPr defaultRowHeight="18.75" x14ac:dyDescent="0.4"/>
  <cols>
    <col min="1" max="1" width="10.375" style="25" customWidth="1"/>
    <col min="2" max="3" width="19" style="25" customWidth="1"/>
    <col min="4" max="4" width="28.125" style="25" customWidth="1"/>
    <col min="5" max="5" width="14.375" style="25" customWidth="1"/>
    <col min="6" max="6" width="16.375" style="25" customWidth="1"/>
    <col min="7" max="7" width="13.625" customWidth="1"/>
  </cols>
  <sheetData>
    <row r="1" spans="1:7" x14ac:dyDescent="0.4">
      <c r="A1" s="21" t="s">
        <v>204</v>
      </c>
      <c r="B1" s="21" t="s">
        <v>205</v>
      </c>
      <c r="C1" s="21" t="s">
        <v>206</v>
      </c>
      <c r="D1" s="21" t="s">
        <v>207</v>
      </c>
      <c r="E1" s="21" t="s">
        <v>208</v>
      </c>
      <c r="F1" s="21" t="s">
        <v>209</v>
      </c>
      <c r="G1" s="21" t="s">
        <v>210</v>
      </c>
    </row>
    <row r="2" spans="1:7" x14ac:dyDescent="0.4">
      <c r="A2" s="21">
        <f>IF(ISBLANK(B2),"",COUNTA(B$2:$B2))</f>
        <v>1</v>
      </c>
      <c r="B2" s="22" t="s">
        <v>211</v>
      </c>
      <c r="C2" s="23" t="s">
        <v>212</v>
      </c>
      <c r="D2" s="22" t="s">
        <v>213</v>
      </c>
      <c r="E2" s="21" t="str">
        <f>IF(AND(願書!F9="",願書!M9="",願書!T9=""),"",願書!F9&amp;" "&amp;願書!M9&amp;" "&amp;願書!T9)</f>
        <v/>
      </c>
      <c r="F2" s="21" t="str">
        <f ca="1">CELL("address",E2)</f>
        <v>$E$2</v>
      </c>
      <c r="G2" s="36"/>
    </row>
    <row r="3" spans="1:7" x14ac:dyDescent="0.4">
      <c r="A3" s="21">
        <f>IF(ISBLANK(B3),"",COUNTA(B$2:$B3))</f>
        <v>2</v>
      </c>
      <c r="B3" s="22" t="s">
        <v>214</v>
      </c>
      <c r="C3" s="23" t="s">
        <v>215</v>
      </c>
      <c r="D3" s="22" t="s">
        <v>216</v>
      </c>
      <c r="E3" s="21" t="str">
        <f>IF(AND(願書!F11="",願書!M11="",願書!T11=""),"",願書!F11&amp;" "&amp;願書!M11&amp;" "&amp;願書!T11)</f>
        <v/>
      </c>
      <c r="F3" s="21" t="str">
        <f ca="1">CELL("address",E3)</f>
        <v>$E$3</v>
      </c>
      <c r="G3" s="22"/>
    </row>
    <row r="4" spans="1:7" x14ac:dyDescent="0.4">
      <c r="A4" s="21">
        <f>IF(ISBLANK(B4),"",COUNTA(B$2:$B4))</f>
        <v>3</v>
      </c>
      <c r="B4" s="22" t="s">
        <v>217</v>
      </c>
      <c r="C4" s="23" t="s">
        <v>218</v>
      </c>
      <c r="D4" s="22" t="s">
        <v>219</v>
      </c>
      <c r="E4" s="21" t="str">
        <f>IF(願書!A15="","",願書!A15)</f>
        <v/>
      </c>
      <c r="F4" s="21" t="str">
        <f t="shared" ref="F4" ca="1" si="0">CELL("address",E4)</f>
        <v>$E$4</v>
      </c>
      <c r="G4" s="36"/>
    </row>
    <row r="5" spans="1:7" x14ac:dyDescent="0.4">
      <c r="A5" s="21">
        <f>IF(ISBLANK(B5),"",COUNTA(B$2:$B5))</f>
        <v>4</v>
      </c>
      <c r="B5" s="22" t="s">
        <v>220</v>
      </c>
      <c r="C5" s="23" t="s">
        <v>221</v>
      </c>
      <c r="D5" s="22" t="s">
        <v>222</v>
      </c>
      <c r="E5" s="21" t="str">
        <f>IF(AND(ISBLANK(願書!I15), ISBLANK(願書!R15), ISBLANK(願書!Z15)), "",TEXT(DATEVALUE(願書!I15&amp;"/"&amp;願書!R15&amp;"/"&amp;願書!Z15),"YYYY/MM/DD"))</f>
        <v/>
      </c>
      <c r="F5" s="21" t="str">
        <f ca="1">CELL("address",E5)</f>
        <v>$E$5</v>
      </c>
      <c r="G5" s="36"/>
    </row>
    <row r="6" spans="1:7" x14ac:dyDescent="0.4">
      <c r="A6" s="21">
        <f>IF(ISBLANK(B6),"",COUNTA(B$2:$B6))</f>
        <v>5</v>
      </c>
      <c r="B6" s="22" t="s">
        <v>223</v>
      </c>
      <c r="C6" s="23" t="s">
        <v>218</v>
      </c>
      <c r="D6" s="22" t="s">
        <v>224</v>
      </c>
      <c r="E6" s="21" t="str">
        <f>IF(AND(願書!A18="☑",願書!D18="☑"),"エラー",IF(AND(願書!A18="☑",願書!D18&lt;&gt;"☑"),"男",IF(AND(願書!A18&lt;&gt;"☑",願書!D18="☑"),"女","")))</f>
        <v/>
      </c>
      <c r="F6" s="21" t="str">
        <f t="shared" ref="F6:F291" ca="1" si="1">CELL("address",E6)</f>
        <v>$E$6</v>
      </c>
      <c r="G6" s="36"/>
    </row>
    <row r="7" spans="1:7" x14ac:dyDescent="0.4">
      <c r="A7" s="21">
        <f>IF(ISBLANK(B7),"",COUNTA(B$2:$B7))</f>
        <v>6</v>
      </c>
      <c r="B7" s="22" t="s">
        <v>225</v>
      </c>
      <c r="C7" s="23" t="s">
        <v>221</v>
      </c>
      <c r="D7" s="22" t="s">
        <v>226</v>
      </c>
      <c r="E7" s="21" t="str">
        <f>IF(願書!I18="","",願書!I18)</f>
        <v/>
      </c>
      <c r="F7" s="21" t="str">
        <f ca="1">CELL("address",E7)</f>
        <v>$E$7</v>
      </c>
      <c r="G7" s="36"/>
    </row>
    <row r="8" spans="1:7" x14ac:dyDescent="0.4">
      <c r="A8" s="21">
        <f>IF(ISBLANK(B8),"",COUNTA(B$2:$B8))</f>
        <v>7</v>
      </c>
      <c r="B8" s="22" t="s">
        <v>227</v>
      </c>
      <c r="C8" s="23" t="s">
        <v>221</v>
      </c>
      <c r="D8" s="22" t="s">
        <v>228</v>
      </c>
      <c r="E8" s="21" t="str">
        <f>IF(願書!U18="☑",IF(願書!AA18="☑","エラー","有"),IF(願書!AA18="☑","無",""))</f>
        <v/>
      </c>
      <c r="F8" s="21" t="str">
        <f t="shared" ca="1" si="1"/>
        <v>$E$8</v>
      </c>
      <c r="G8" s="36"/>
    </row>
    <row r="9" spans="1:7" x14ac:dyDescent="0.4">
      <c r="A9" s="21">
        <f>IF(ISBLANK(B9),"",COUNTA(B$2:$B9))</f>
        <v>8</v>
      </c>
      <c r="B9" s="22" t="s">
        <v>229</v>
      </c>
      <c r="C9" s="23" t="s">
        <v>218</v>
      </c>
      <c r="D9" s="22" t="s">
        <v>230</v>
      </c>
      <c r="E9" s="21" t="str">
        <f>IF((--(願書!A21="☑")+--(願書!D21="☑")+--(願書!O21="☑")+--(願書!Z21="☑"))&gt;1,"エラー",
IF(願書!A21="☑","学生",
IF(願書!D21="☑",願書!E21&amp;願書!H21&amp;願書!N21,
IF(願書!O21="☑","留学準備中",
IF(願書!Z21="☑",願書!AA21&amp;願書!AD21&amp;願書!AF21,"")))))</f>
        <v/>
      </c>
      <c r="F9" s="21" t="str">
        <f t="shared" ref="F9" ca="1" si="2">CELL("address",E9)</f>
        <v>$E$9</v>
      </c>
      <c r="G9" s="36"/>
    </row>
    <row r="10" spans="1:7" x14ac:dyDescent="0.4">
      <c r="A10" s="21">
        <f>IF(ISBLANK(B10),"",COUNTA(B$2:$B10))</f>
        <v>9</v>
      </c>
      <c r="B10" s="22" t="s">
        <v>231</v>
      </c>
      <c r="C10" s="23" t="s">
        <v>218</v>
      </c>
      <c r="D10" s="22" t="s">
        <v>232</v>
      </c>
      <c r="E10" s="21" t="str">
        <f>IF(願書!A25="","",願書!A25)</f>
        <v/>
      </c>
      <c r="F10" s="21" t="str">
        <f ca="1">CELL("address",E10)</f>
        <v>$E$10</v>
      </c>
      <c r="G10" s="36"/>
    </row>
    <row r="11" spans="1:7" x14ac:dyDescent="0.4">
      <c r="A11" s="21">
        <f>IF(ISBLANK(B11),"",COUNTA(B$2:$B11))</f>
        <v>10</v>
      </c>
      <c r="B11" s="22" t="s">
        <v>233</v>
      </c>
      <c r="C11" s="23" t="s">
        <v>218</v>
      </c>
      <c r="D11" s="22" t="s">
        <v>234</v>
      </c>
      <c r="E11" s="21" t="str">
        <f>IF(願書!A28="","",願書!A28)</f>
        <v/>
      </c>
      <c r="F11" s="21" t="str">
        <f t="shared" ca="1" si="1"/>
        <v>$E$11</v>
      </c>
      <c r="G11" s="36"/>
    </row>
    <row r="12" spans="1:7" x14ac:dyDescent="0.4">
      <c r="A12" s="21">
        <f>IF(ISBLANK(B12),"",COUNTA(B$2:$B12))</f>
        <v>11</v>
      </c>
      <c r="B12" s="22" t="s">
        <v>235</v>
      </c>
      <c r="C12" s="23" t="s">
        <v>218</v>
      </c>
      <c r="D12" s="22" t="s">
        <v>236</v>
      </c>
      <c r="E12" s="21" t="str">
        <f>IF(願書!R28="","",願書!R28)</f>
        <v/>
      </c>
      <c r="F12" s="21" t="str">
        <f t="shared" ca="1" si="1"/>
        <v>$E$12</v>
      </c>
      <c r="G12" s="36"/>
    </row>
    <row r="13" spans="1:7" ht="24" x14ac:dyDescent="0.4">
      <c r="A13" s="21">
        <f>IF(ISBLANK(B13),"",COUNTA(B$2:$B13))</f>
        <v>12</v>
      </c>
      <c r="B13" s="22" t="s">
        <v>237</v>
      </c>
      <c r="C13" s="23" t="s">
        <v>238</v>
      </c>
      <c r="D13" s="22" t="s">
        <v>239</v>
      </c>
      <c r="E13" s="21" t="str">
        <f>IF(願書!A32="","",願書!A32)</f>
        <v/>
      </c>
      <c r="F13" s="21" t="str">
        <f t="shared" ca="1" si="1"/>
        <v>$E$13</v>
      </c>
      <c r="G13" s="36"/>
    </row>
    <row r="14" spans="1:7" ht="24" x14ac:dyDescent="0.4">
      <c r="A14" s="21">
        <f>IF(ISBLANK(B14),"",COUNTA(B$2:$B14))</f>
        <v>13</v>
      </c>
      <c r="B14" s="22" t="s">
        <v>240</v>
      </c>
      <c r="C14" s="23" t="s">
        <v>241</v>
      </c>
      <c r="D14" s="22" t="s">
        <v>242</v>
      </c>
      <c r="E14" s="21" t="str">
        <f>IF(AND(ISBLANK(願書!F32), ISBLANK(願書!I32), ISBLANK(願書!N32)), "",TEXT(DATEVALUE(願書!F32&amp;"/"&amp;願書!I32&amp;"/"&amp;願書!N32),"YYYY/MM/DD"))</f>
        <v/>
      </c>
      <c r="F14" s="21" t="str">
        <f ca="1">CELL("address",E14)</f>
        <v>$E$14</v>
      </c>
      <c r="G14" s="36"/>
    </row>
    <row r="15" spans="1:7" ht="24" x14ac:dyDescent="0.4">
      <c r="A15" s="21">
        <f>IF(ISBLANK(B15),"",COUNTA(B$2:$B15))</f>
        <v>14</v>
      </c>
      <c r="B15" s="22" t="s">
        <v>243</v>
      </c>
      <c r="C15" s="23" t="s">
        <v>238</v>
      </c>
      <c r="D15" s="22" t="s">
        <v>244</v>
      </c>
      <c r="E15" s="21" t="str">
        <f>IF(AND(ISBLANK(願書!T32), ISBLANK(願書!Y32), ISBLANK(願書!AC32)), "",TEXT(DATEVALUE(願書!T32&amp;"/"&amp;願書!Y32&amp;"/"&amp;願書!AC32),"YYYY/MM/DD"))</f>
        <v/>
      </c>
      <c r="F15" s="21" t="str">
        <f t="shared" ca="1" si="1"/>
        <v>$E$15</v>
      </c>
      <c r="G15" s="36"/>
    </row>
    <row r="16" spans="1:7" ht="24" x14ac:dyDescent="0.4">
      <c r="A16" s="21">
        <f>IF(ISBLANK(B16),"",COUNTA(B$2:$B16))</f>
        <v>15</v>
      </c>
      <c r="B16" s="22" t="s">
        <v>245</v>
      </c>
      <c r="C16" s="23" t="s">
        <v>238</v>
      </c>
      <c r="D16" s="22" t="s">
        <v>246</v>
      </c>
      <c r="E16" s="21" t="str">
        <f>IF(願書!K35="","",願書!K35)</f>
        <v/>
      </c>
      <c r="F16" s="21" t="str">
        <f t="shared" ref="F16:F25" ca="1" si="3">CELL("address",E16)</f>
        <v>$E$16</v>
      </c>
      <c r="G16" s="36"/>
    </row>
    <row r="17" spans="1:7" ht="24" x14ac:dyDescent="0.4">
      <c r="A17" s="21">
        <f>IF(ISBLANK(B17),"",COUNTA(B$2:$B17))</f>
        <v>16</v>
      </c>
      <c r="B17" s="22" t="s">
        <v>247</v>
      </c>
      <c r="C17" s="23" t="s">
        <v>238</v>
      </c>
      <c r="D17" s="22" t="s">
        <v>248</v>
      </c>
      <c r="E17" s="21" t="str">
        <f>IF(願書!R35="☑",IF(願書!AE35="☑","エラー","有"),IF(願書!AE35="☑","無",""))</f>
        <v/>
      </c>
      <c r="F17" s="21" t="str">
        <f t="shared" ca="1" si="3"/>
        <v>$E$17</v>
      </c>
      <c r="G17" s="36"/>
    </row>
    <row r="18" spans="1:7" ht="24" x14ac:dyDescent="0.4">
      <c r="A18" s="21">
        <f>IF(ISBLANK(B18),"",COUNTA(B$2:$B18))</f>
        <v>17</v>
      </c>
      <c r="B18" s="22" t="s">
        <v>249</v>
      </c>
      <c r="C18" s="23" t="s">
        <v>238</v>
      </c>
      <c r="D18" s="22" t="s">
        <v>250</v>
      </c>
      <c r="E18" s="21" t="str">
        <f>IF(願書!U35="","",願書!U35)</f>
        <v/>
      </c>
      <c r="F18" s="21" t="str">
        <f t="shared" ca="1" si="3"/>
        <v>$E$18</v>
      </c>
      <c r="G18" s="36"/>
    </row>
    <row r="19" spans="1:7" ht="24" x14ac:dyDescent="0.4">
      <c r="A19" s="21">
        <f>IF(ISBLANK(B19),"",COUNTA(B$2:$B19))</f>
        <v>18</v>
      </c>
      <c r="B19" s="22" t="s">
        <v>251</v>
      </c>
      <c r="C19" s="23" t="s">
        <v>238</v>
      </c>
      <c r="D19" s="22" t="s">
        <v>252</v>
      </c>
      <c r="E19" s="21" t="str">
        <f>IF(AND(ISBLANK(願書!A40), ISBLANK(願書!D40), ISBLANK(願書!G40)), "",TEXT(DATEVALUE(願書!A40&amp;"/"&amp;願書!D40&amp;"/"&amp;願書!G40),"YYYY/MM/DD"))</f>
        <v/>
      </c>
      <c r="F19" s="21" t="str">
        <f t="shared" ca="1" si="3"/>
        <v>$E$19</v>
      </c>
      <c r="G19" s="36"/>
    </row>
    <row r="20" spans="1:7" ht="24" x14ac:dyDescent="0.4">
      <c r="A20" s="21">
        <f>IF(ISBLANK(B20),"",COUNTA(B$2:$B20))</f>
        <v>19</v>
      </c>
      <c r="B20" s="22" t="s">
        <v>253</v>
      </c>
      <c r="C20" s="23" t="s">
        <v>238</v>
      </c>
      <c r="D20" s="22" t="s">
        <v>254</v>
      </c>
      <c r="E20" s="21" t="str">
        <f>IF(AND(ISBLANK(願書!K40), ISBLANK(願書!O40), ISBLANK(願書!T40)), "",TEXT(DATEVALUE(願書!K40&amp;"/"&amp;願書!O40&amp;"/"&amp;願書!T40),"YYYY/MM/DD"))</f>
        <v/>
      </c>
      <c r="F20" s="21" t="str">
        <f t="shared" ca="1" si="3"/>
        <v>$E$20</v>
      </c>
      <c r="G20" s="36"/>
    </row>
    <row r="21" spans="1:7" ht="24" x14ac:dyDescent="0.4">
      <c r="A21" s="21">
        <f>IF(ISBLANK(B21),"",COUNTA(B$2:$B21))</f>
        <v>20</v>
      </c>
      <c r="B21" s="22" t="s">
        <v>255</v>
      </c>
      <c r="C21" s="23" t="s">
        <v>256</v>
      </c>
      <c r="D21" s="23" t="s">
        <v>257</v>
      </c>
      <c r="E21" s="21" t="str">
        <f>IF(AND(ISBLANK(願書!A40), ISBLANK(願書!D40), ISBLANK(願書!G40)), "",TEXT(DATEVALUE(願書!A40&amp;"/"&amp;願書!D40&amp;"/"&amp;願書!G40),"YYYY/MM/DD"))</f>
        <v/>
      </c>
      <c r="F21" s="21" t="str">
        <f t="shared" ca="1" si="3"/>
        <v>$E$21</v>
      </c>
      <c r="G21" s="36"/>
    </row>
    <row r="22" spans="1:7" ht="24" x14ac:dyDescent="0.4">
      <c r="A22" s="21">
        <f>IF(ISBLANK(B22),"",COUNTA(B$2:$B22))</f>
        <v>21</v>
      </c>
      <c r="B22" s="22" t="s">
        <v>258</v>
      </c>
      <c r="C22" s="23" t="s">
        <v>256</v>
      </c>
      <c r="D22" s="23" t="s">
        <v>257</v>
      </c>
      <c r="E22" s="21" t="str">
        <f>IF(AND(ISBLANK(願書!K40), ISBLANK(願書!O40), ISBLANK(願書!T40)), "",TEXT(DATEVALUE(願書!K40&amp;"/"&amp;願書!O40&amp;"/"&amp;願書!T40),"YYYY/MM/DD"))</f>
        <v/>
      </c>
      <c r="F22" s="21" t="str">
        <f t="shared" ca="1" si="3"/>
        <v>$E$22</v>
      </c>
      <c r="G22" s="36"/>
    </row>
    <row r="23" spans="1:7" ht="24" x14ac:dyDescent="0.4">
      <c r="A23" s="21">
        <f>IF(ISBLANK(B23),"",COUNTA(B$2:$B23))</f>
        <v>22</v>
      </c>
      <c r="B23" s="22" t="s">
        <v>259</v>
      </c>
      <c r="C23" s="23" t="s">
        <v>256</v>
      </c>
      <c r="D23" s="23" t="s">
        <v>257</v>
      </c>
      <c r="E23" s="21" t="str">
        <f>IF(願書!Y40="","",願書!Y40)</f>
        <v/>
      </c>
      <c r="F23" s="21" t="str">
        <f t="shared" ca="1" si="3"/>
        <v>$E$23</v>
      </c>
      <c r="G23" s="36"/>
    </row>
    <row r="24" spans="1:7" ht="24" x14ac:dyDescent="0.4">
      <c r="A24" s="21">
        <f>IF(ISBLANK(B24),"",COUNTA(B$2:$B24))</f>
        <v>23</v>
      </c>
      <c r="B24" s="22" t="s">
        <v>260</v>
      </c>
      <c r="C24" s="23" t="s">
        <v>256</v>
      </c>
      <c r="D24" s="23" t="s">
        <v>257</v>
      </c>
      <c r="E24" s="21" t="str">
        <f>IF(願書!AA40="","",願書!AA40)</f>
        <v/>
      </c>
      <c r="F24" s="21" t="str">
        <f t="shared" ca="1" si="3"/>
        <v>$E$24</v>
      </c>
      <c r="G24" s="36"/>
    </row>
    <row r="25" spans="1:7" ht="24" x14ac:dyDescent="0.4">
      <c r="A25" s="21">
        <f>IF(ISBLANK(B25),"",COUNTA(B$2:$B25))</f>
        <v>24</v>
      </c>
      <c r="B25" s="22" t="s">
        <v>261</v>
      </c>
      <c r="C25" s="23" t="s">
        <v>256</v>
      </c>
      <c r="D25" s="23" t="s">
        <v>257</v>
      </c>
      <c r="E25" s="21" t="str">
        <f>IF(願書!AE40="","",願書!AE40)</f>
        <v/>
      </c>
      <c r="F25" s="21" t="str">
        <f t="shared" ca="1" si="3"/>
        <v>$E$25</v>
      </c>
      <c r="G25" s="36"/>
    </row>
    <row r="26" spans="1:7" ht="24" x14ac:dyDescent="0.4">
      <c r="A26" s="21">
        <f>IF(ISBLANK(B26),"",COUNTA(B$2:$B26))</f>
        <v>25</v>
      </c>
      <c r="B26" s="22" t="s">
        <v>262</v>
      </c>
      <c r="C26" s="23" t="s">
        <v>256</v>
      </c>
      <c r="D26" s="23" t="s">
        <v>257</v>
      </c>
      <c r="E26" s="21" t="str">
        <f>IF(AND(ISBLANK(願書!A41), ISBLANK(願書!D41), ISBLANK(願書!G41)), "",TEXT(DATEVALUE(願書!A41&amp;"/"&amp;願書!D41&amp;"/"&amp;願書!G41),"YYYY/MM/DD"))</f>
        <v/>
      </c>
      <c r="F26" s="21" t="str">
        <f t="shared" ref="F26:F37" ca="1" si="4">CELL("address",E26)</f>
        <v>$E$26</v>
      </c>
      <c r="G26" s="36"/>
    </row>
    <row r="27" spans="1:7" ht="24" x14ac:dyDescent="0.4">
      <c r="A27" s="21">
        <f>IF(ISBLANK(B27),"",COUNTA(B$2:$B27))</f>
        <v>26</v>
      </c>
      <c r="B27" s="22" t="s">
        <v>263</v>
      </c>
      <c r="C27" s="23" t="s">
        <v>256</v>
      </c>
      <c r="D27" s="23" t="s">
        <v>257</v>
      </c>
      <c r="E27" s="21" t="str">
        <f>IF(AND(ISBLANK(願書!K41), ISBLANK(願書!O41), ISBLANK(願書!T41)), "",TEXT(DATEVALUE(願書!K41&amp;"/"&amp;願書!O41&amp;"/"&amp;願書!T41),"YYYY/MM/DD"))</f>
        <v/>
      </c>
      <c r="F27" s="21" t="str">
        <f t="shared" ca="1" si="4"/>
        <v>$E$27</v>
      </c>
      <c r="G27" s="36"/>
    </row>
    <row r="28" spans="1:7" ht="24" x14ac:dyDescent="0.4">
      <c r="A28" s="21">
        <f>IF(ISBLANK(B28),"",COUNTA(B$2:$B28))</f>
        <v>27</v>
      </c>
      <c r="B28" s="22" t="s">
        <v>264</v>
      </c>
      <c r="C28" s="23" t="s">
        <v>256</v>
      </c>
      <c r="D28" s="23" t="s">
        <v>257</v>
      </c>
      <c r="E28" s="21" t="str">
        <f>IF(願書!Y41="","",願書!Y41)</f>
        <v/>
      </c>
      <c r="F28" s="21" t="str">
        <f t="shared" ca="1" si="4"/>
        <v>$E$28</v>
      </c>
      <c r="G28" s="36"/>
    </row>
    <row r="29" spans="1:7" ht="24" x14ac:dyDescent="0.4">
      <c r="A29" s="21">
        <f>IF(ISBLANK(B29),"",COUNTA(B$2:$B29))</f>
        <v>28</v>
      </c>
      <c r="B29" s="22" t="s">
        <v>265</v>
      </c>
      <c r="C29" s="23" t="s">
        <v>256</v>
      </c>
      <c r="D29" s="23" t="s">
        <v>257</v>
      </c>
      <c r="E29" s="21" t="str">
        <f>IF(願書!AA41="","",願書!AA41)</f>
        <v/>
      </c>
      <c r="F29" s="21" t="str">
        <f t="shared" ca="1" si="4"/>
        <v>$E$29</v>
      </c>
      <c r="G29" s="36"/>
    </row>
    <row r="30" spans="1:7" ht="24" x14ac:dyDescent="0.4">
      <c r="A30" s="21">
        <f>IF(ISBLANK(B30),"",COUNTA(B$2:$B30))</f>
        <v>29</v>
      </c>
      <c r="B30" s="22" t="s">
        <v>266</v>
      </c>
      <c r="C30" s="23" t="s">
        <v>256</v>
      </c>
      <c r="D30" s="23" t="s">
        <v>257</v>
      </c>
      <c r="E30" s="21" t="str">
        <f>IF(願書!AE41="","",願書!AE41)</f>
        <v/>
      </c>
      <c r="F30" s="21" t="str">
        <f t="shared" ca="1" si="4"/>
        <v>$E$30</v>
      </c>
      <c r="G30" s="36"/>
    </row>
    <row r="31" spans="1:7" ht="24" x14ac:dyDescent="0.4">
      <c r="A31" s="21">
        <f>IF(ISBLANK(B31),"",COUNTA(B$2:$B31))</f>
        <v>30</v>
      </c>
      <c r="B31" s="22" t="s">
        <v>267</v>
      </c>
      <c r="C31" s="23" t="s">
        <v>256</v>
      </c>
      <c r="D31" s="23" t="s">
        <v>257</v>
      </c>
      <c r="E31" s="21" t="str">
        <f>IF(AND(ISBLANK(願書!A42), ISBLANK(願書!D42), ISBLANK(願書!G42)), "",TEXT(DATEVALUE(願書!A42&amp;"/"&amp;願書!D42&amp;"/"&amp;願書!G42),"YYYY/MM/DD"))</f>
        <v/>
      </c>
      <c r="F31" s="21" t="str">
        <f t="shared" ca="1" si="4"/>
        <v>$E$31</v>
      </c>
      <c r="G31" s="36"/>
    </row>
    <row r="32" spans="1:7" ht="24" x14ac:dyDescent="0.4">
      <c r="A32" s="21">
        <f>IF(ISBLANK(B32),"",COUNTA(B$2:$B32))</f>
        <v>31</v>
      </c>
      <c r="B32" s="22" t="s">
        <v>268</v>
      </c>
      <c r="C32" s="23" t="s">
        <v>256</v>
      </c>
      <c r="D32" s="23" t="s">
        <v>257</v>
      </c>
      <c r="E32" s="21" t="str">
        <f>IF(AND(ISBLANK(願書!K42), ISBLANK(願書!O42), ISBLANK(願書!T42)), "",TEXT(DATEVALUE(願書!K42&amp;"/"&amp;願書!O42&amp;"/"&amp;願書!T42),"YYYY/MM/DD"))</f>
        <v/>
      </c>
      <c r="F32" s="21" t="str">
        <f t="shared" ca="1" si="4"/>
        <v>$E$32</v>
      </c>
      <c r="G32" s="36"/>
    </row>
    <row r="33" spans="1:7" ht="24" x14ac:dyDescent="0.4">
      <c r="A33" s="21">
        <f>IF(ISBLANK(B33),"",COUNTA(B$2:$B33))</f>
        <v>32</v>
      </c>
      <c r="B33" s="22" t="s">
        <v>269</v>
      </c>
      <c r="C33" s="23" t="s">
        <v>256</v>
      </c>
      <c r="D33" s="23" t="s">
        <v>257</v>
      </c>
      <c r="E33" s="21" t="str">
        <f>IF(願書!Y42="","",願書!Y42)</f>
        <v/>
      </c>
      <c r="F33" s="21" t="str">
        <f t="shared" ca="1" si="4"/>
        <v>$E$33</v>
      </c>
      <c r="G33" s="36"/>
    </row>
    <row r="34" spans="1:7" ht="24" x14ac:dyDescent="0.4">
      <c r="A34" s="21">
        <f>IF(ISBLANK(B34),"",COUNTA(B$2:$B34))</f>
        <v>33</v>
      </c>
      <c r="B34" s="22" t="s">
        <v>270</v>
      </c>
      <c r="C34" s="23" t="s">
        <v>256</v>
      </c>
      <c r="D34" s="23" t="s">
        <v>257</v>
      </c>
      <c r="E34" s="21" t="str">
        <f>IF(願書!AA42="","",願書!AA42)</f>
        <v/>
      </c>
      <c r="F34" s="21" t="str">
        <f t="shared" ca="1" si="4"/>
        <v>$E$34</v>
      </c>
      <c r="G34" s="36"/>
    </row>
    <row r="35" spans="1:7" ht="24" x14ac:dyDescent="0.4">
      <c r="A35" s="21">
        <f>IF(ISBLANK(B35),"",COUNTA(B$2:$B35))</f>
        <v>34</v>
      </c>
      <c r="B35" s="22" t="s">
        <v>271</v>
      </c>
      <c r="C35" s="23" t="s">
        <v>256</v>
      </c>
      <c r="D35" s="23" t="s">
        <v>257</v>
      </c>
      <c r="E35" s="21" t="str">
        <f>IF(願書!AE42="","",願書!AE42)</f>
        <v/>
      </c>
      <c r="F35" s="21" t="str">
        <f t="shared" ca="1" si="4"/>
        <v>$E$35</v>
      </c>
      <c r="G35" s="36"/>
    </row>
    <row r="36" spans="1:7" ht="24" x14ac:dyDescent="0.4">
      <c r="A36" s="21">
        <f>IF(ISBLANK(B36),"",COUNTA(B$2:$B36))</f>
        <v>35</v>
      </c>
      <c r="B36" s="22" t="s">
        <v>272</v>
      </c>
      <c r="C36" s="23" t="s">
        <v>256</v>
      </c>
      <c r="D36" s="23" t="s">
        <v>257</v>
      </c>
      <c r="E36" s="21" t="str">
        <f>IF(AND(ISBLANK(願書!A43), ISBLANK(願書!D43), ISBLANK(願書!G43)), "",TEXT(DATEVALUE(願書!A43&amp;"/"&amp;願書!D43&amp;"/"&amp;願書!G43),"YYYY/MM/DD"))</f>
        <v/>
      </c>
      <c r="F36" s="21" t="str">
        <f t="shared" ca="1" si="4"/>
        <v>$E$36</v>
      </c>
      <c r="G36" s="36"/>
    </row>
    <row r="37" spans="1:7" ht="24" x14ac:dyDescent="0.4">
      <c r="A37" s="21">
        <f>IF(ISBLANK(B37),"",COUNTA(B$2:$B37))</f>
        <v>36</v>
      </c>
      <c r="B37" s="22" t="s">
        <v>273</v>
      </c>
      <c r="C37" s="23" t="s">
        <v>256</v>
      </c>
      <c r="D37" s="23" t="s">
        <v>257</v>
      </c>
      <c r="E37" s="21" t="str">
        <f>IF(AND(ISBLANK(願書!K43), ISBLANK(願書!O43), ISBLANK(願書!T43)), "",TEXT(DATEVALUE(願書!K43&amp;"/"&amp;願書!O43&amp;"/"&amp;願書!T43),"YYYY/MM/DD"))</f>
        <v/>
      </c>
      <c r="F37" s="21" t="str">
        <f t="shared" ca="1" si="4"/>
        <v>$E$37</v>
      </c>
      <c r="G37" s="36"/>
    </row>
    <row r="38" spans="1:7" ht="24" x14ac:dyDescent="0.4">
      <c r="A38" s="21">
        <f>IF(ISBLANK(B38),"",COUNTA(B$2:$B38))</f>
        <v>37</v>
      </c>
      <c r="B38" s="22" t="s">
        <v>274</v>
      </c>
      <c r="C38" s="23" t="s">
        <v>256</v>
      </c>
      <c r="D38" s="23" t="s">
        <v>257</v>
      </c>
      <c r="E38" s="21" t="str">
        <f>IF(願書!Y43="","",願書!Y43)</f>
        <v/>
      </c>
      <c r="F38" s="21" t="str">
        <f t="shared" ref="F38:F40" ca="1" si="5">CELL("address",E38)</f>
        <v>$E$38</v>
      </c>
      <c r="G38" s="36"/>
    </row>
    <row r="39" spans="1:7" ht="24" x14ac:dyDescent="0.4">
      <c r="A39" s="21">
        <f>IF(ISBLANK(B39),"",COUNTA(B$2:$B39))</f>
        <v>38</v>
      </c>
      <c r="B39" s="22" t="s">
        <v>275</v>
      </c>
      <c r="C39" s="23" t="s">
        <v>256</v>
      </c>
      <c r="D39" s="23" t="s">
        <v>257</v>
      </c>
      <c r="E39" s="21" t="str">
        <f>IF(願書!AA43="","",願書!AA43)</f>
        <v/>
      </c>
      <c r="F39" s="21" t="str">
        <f t="shared" ca="1" si="5"/>
        <v>$E$39</v>
      </c>
      <c r="G39" s="36"/>
    </row>
    <row r="40" spans="1:7" ht="24" x14ac:dyDescent="0.4">
      <c r="A40" s="21">
        <f>IF(ISBLANK(B40),"",COUNTA(B$2:$B40))</f>
        <v>39</v>
      </c>
      <c r="B40" s="22" t="s">
        <v>276</v>
      </c>
      <c r="C40" s="23" t="s">
        <v>256</v>
      </c>
      <c r="D40" s="23" t="s">
        <v>257</v>
      </c>
      <c r="E40" s="21" t="str">
        <f>IF(願書!AE43="","",願書!AE43)</f>
        <v/>
      </c>
      <c r="F40" s="21" t="str">
        <f t="shared" ca="1" si="5"/>
        <v>$E$40</v>
      </c>
      <c r="G40" s="36"/>
    </row>
    <row r="41" spans="1:7" ht="24" x14ac:dyDescent="0.4">
      <c r="A41" s="21">
        <f>IF(ISBLANK(B41),"",COUNTA(B$2:$B41))</f>
        <v>40</v>
      </c>
      <c r="B41" s="22" t="s">
        <v>277</v>
      </c>
      <c r="C41" s="23" t="s">
        <v>278</v>
      </c>
      <c r="D41" s="23" t="s">
        <v>279</v>
      </c>
      <c r="E41" s="21" t="str">
        <f>IF(願書!A46="☑",IF(願書!AE46="☑","エラー",IF(願書!F46="","",願書!F46)),"")</f>
        <v/>
      </c>
      <c r="F41" s="21" t="str">
        <f t="shared" ca="1" si="1"/>
        <v>$E$41</v>
      </c>
      <c r="G41" s="36"/>
    </row>
    <row r="42" spans="1:7" ht="24" x14ac:dyDescent="0.4">
      <c r="A42" s="21">
        <f>IF(ISBLANK(B42),"",COUNTA(B$2:$B42))</f>
        <v>41</v>
      </c>
      <c r="B42" s="22" t="s">
        <v>280</v>
      </c>
      <c r="C42" s="23" t="s">
        <v>278</v>
      </c>
      <c r="D42" s="23" t="s">
        <v>279</v>
      </c>
      <c r="E42" s="21" t="str">
        <f>IF(願書!A46="☑",IF(願書!AE46="☑","エラー",IF(AND(願書!M46&lt;&gt;"",願書!I46="☑"),願書!M46,"")),"")</f>
        <v/>
      </c>
      <c r="F42" s="21" t="str">
        <f t="shared" ca="1" si="1"/>
        <v>$E$42</v>
      </c>
      <c r="G42" s="36"/>
    </row>
    <row r="43" spans="1:7" ht="24" x14ac:dyDescent="0.4">
      <c r="A43" s="21">
        <f>IF(ISBLANK(B43),"",COUNTA(B$2:$B43))</f>
        <v>42</v>
      </c>
      <c r="B43" s="22" t="s">
        <v>281</v>
      </c>
      <c r="C43" s="23" t="s">
        <v>278</v>
      </c>
      <c r="D43" s="23" t="s">
        <v>279</v>
      </c>
      <c r="E43" s="21" t="str">
        <f>IF(願書!A46="☑",IF(願書!AE46="☑","エラー",IF(AND(願書!T46&lt;&gt;"",願書!O46="☑"),願書!T46,"")),"")</f>
        <v/>
      </c>
      <c r="F43" s="21" t="str">
        <f t="shared" ca="1" si="1"/>
        <v>$E$43</v>
      </c>
      <c r="G43" s="36"/>
    </row>
    <row r="44" spans="1:7" ht="24" x14ac:dyDescent="0.4">
      <c r="A44" s="21">
        <f>IF(ISBLANK(B44),"",COUNTA(B$2:$B44))</f>
        <v>43</v>
      </c>
      <c r="B44" s="22" t="s">
        <v>282</v>
      </c>
      <c r="C44" s="23" t="s">
        <v>278</v>
      </c>
      <c r="D44" s="23" t="s">
        <v>279</v>
      </c>
      <c r="E44" s="21" t="str">
        <f>IF(願書!A46="☑",IF(願書!AE46="☑","エラー",IF(AND(願書!AA46&lt;&gt;"",願書!W46="☑"),願書!AA46,"")),"")</f>
        <v/>
      </c>
      <c r="F44" s="21" t="str">
        <f t="shared" ca="1" si="1"/>
        <v>$E$44</v>
      </c>
      <c r="G44" s="36"/>
    </row>
    <row r="45" spans="1:7" ht="24" x14ac:dyDescent="0.4">
      <c r="A45" s="21">
        <f>IF(ISBLANK(B45),"",COUNTA(B$2:$B45))</f>
        <v>44</v>
      </c>
      <c r="B45" s="22" t="s">
        <v>283</v>
      </c>
      <c r="C45" s="23" t="s">
        <v>256</v>
      </c>
      <c r="D45" s="23" t="s">
        <v>257</v>
      </c>
      <c r="E45" s="21" t="str">
        <f>IF(願書!A52="","",願書!A52)</f>
        <v/>
      </c>
      <c r="F45" s="21" t="str">
        <f t="shared" ca="1" si="1"/>
        <v>$E$45</v>
      </c>
      <c r="G45" s="36"/>
    </row>
    <row r="46" spans="1:7" ht="24" x14ac:dyDescent="0.4">
      <c r="A46" s="21">
        <f>IF(ISBLANK(B46),"",COUNTA(B$2:$B46))</f>
        <v>45</v>
      </c>
      <c r="B46" s="22" t="s">
        <v>284</v>
      </c>
      <c r="C46" s="23" t="s">
        <v>256</v>
      </c>
      <c r="D46" s="23" t="s">
        <v>257</v>
      </c>
      <c r="E46" s="21" t="str">
        <f>IF(願書!D52="","",願書!D52)</f>
        <v/>
      </c>
      <c r="F46" s="21" t="str">
        <f t="shared" ca="1" si="1"/>
        <v>$E$46</v>
      </c>
      <c r="G46" s="36"/>
    </row>
    <row r="47" spans="1:7" ht="24" x14ac:dyDescent="0.4">
      <c r="A47" s="21">
        <f>IF(ISBLANK(B47),"",COUNTA(B$2:$B47))</f>
        <v>46</v>
      </c>
      <c r="B47" s="22" t="s">
        <v>285</v>
      </c>
      <c r="C47" s="23" t="s">
        <v>256</v>
      </c>
      <c r="D47" s="23" t="s">
        <v>257</v>
      </c>
      <c r="E47" s="21" t="str">
        <f>IF(願書!P52="","",願書!P52)</f>
        <v/>
      </c>
      <c r="F47" s="21"/>
      <c r="G47" s="36"/>
    </row>
    <row r="48" spans="1:7" ht="24" x14ac:dyDescent="0.4">
      <c r="A48" s="21">
        <f>IF(ISBLANK(B48),"",COUNTA(B$2:$B48))</f>
        <v>47</v>
      </c>
      <c r="B48" s="22" t="s">
        <v>286</v>
      </c>
      <c r="C48" s="23" t="s">
        <v>256</v>
      </c>
      <c r="D48" s="23" t="s">
        <v>257</v>
      </c>
      <c r="E48" s="21" t="str">
        <f>IF(AND(ISBLANK(願書!H52), ISBLANK(願書!K52), ISBLANK(願書!N52)), "",TEXT(DATEVALUE(願書!H52&amp;"/"&amp;願書!K52&amp;"/"&amp;願書!N52),"YYYY/MM/DD"))</f>
        <v/>
      </c>
      <c r="F48" s="21" t="str">
        <f t="shared" ca="1" si="1"/>
        <v>$E$48</v>
      </c>
      <c r="G48" s="36"/>
    </row>
    <row r="49" spans="1:7" ht="24" x14ac:dyDescent="0.4">
      <c r="A49" s="21">
        <f>IF(ISBLANK(B49),"",COUNTA(B$2:$B49))</f>
        <v>48</v>
      </c>
      <c r="B49" s="22" t="s">
        <v>287</v>
      </c>
      <c r="C49" s="23" t="s">
        <v>256</v>
      </c>
      <c r="D49" s="23" t="s">
        <v>257</v>
      </c>
      <c r="E49" s="21" t="str">
        <f>IF(願書!T52="","",願書!T52)</f>
        <v/>
      </c>
      <c r="F49" s="21" t="str">
        <f t="shared" ca="1" si="1"/>
        <v>$E$49</v>
      </c>
      <c r="G49" s="36"/>
    </row>
    <row r="50" spans="1:7" ht="24" x14ac:dyDescent="0.4">
      <c r="A50" s="21">
        <f>IF(ISBLANK(B50),"",COUNTA(B$2:$B50))</f>
        <v>49</v>
      </c>
      <c r="B50" s="22" t="s">
        <v>288</v>
      </c>
      <c r="C50" s="23" t="s">
        <v>256</v>
      </c>
      <c r="D50" s="23" t="s">
        <v>257</v>
      </c>
      <c r="E50" s="21" t="str">
        <f>IF(願書!Y52="","",願書!Y52)</f>
        <v/>
      </c>
      <c r="F50" s="21" t="str">
        <f t="shared" ca="1" si="1"/>
        <v>$E$50</v>
      </c>
      <c r="G50" s="36"/>
    </row>
    <row r="51" spans="1:7" ht="24" x14ac:dyDescent="0.4">
      <c r="A51" s="21">
        <f>IF(ISBLANK(B51),"",COUNTA(B$2:$B51))</f>
        <v>50</v>
      </c>
      <c r="B51" s="22" t="s">
        <v>289</v>
      </c>
      <c r="C51" s="23" t="s">
        <v>256</v>
      </c>
      <c r="D51" s="23" t="s">
        <v>257</v>
      </c>
      <c r="E51" s="21" t="str">
        <f>IF(願書!AC52="","",願書!AC52)</f>
        <v/>
      </c>
      <c r="F51" s="21" t="str">
        <f t="shared" ca="1" si="1"/>
        <v>$E$51</v>
      </c>
      <c r="G51" s="36"/>
    </row>
    <row r="52" spans="1:7" ht="24" x14ac:dyDescent="0.4">
      <c r="A52" s="21">
        <f>IF(ISBLANK(B52),"",COUNTA(B$2:$B52))</f>
        <v>51</v>
      </c>
      <c r="B52" s="22" t="s">
        <v>290</v>
      </c>
      <c r="C52" s="23" t="s">
        <v>256</v>
      </c>
      <c r="D52" s="23" t="s">
        <v>257</v>
      </c>
      <c r="E52" s="21" t="str">
        <f>IF(願書!A53="","",願書!A53)</f>
        <v/>
      </c>
      <c r="F52" s="21" t="str">
        <f t="shared" ca="1" si="1"/>
        <v>$E$52</v>
      </c>
      <c r="G52" s="36"/>
    </row>
    <row r="53" spans="1:7" ht="24" x14ac:dyDescent="0.4">
      <c r="A53" s="21">
        <f>IF(ISBLANK(B53),"",COUNTA(B$2:$B53))</f>
        <v>52</v>
      </c>
      <c r="B53" s="22" t="s">
        <v>291</v>
      </c>
      <c r="C53" s="23" t="s">
        <v>256</v>
      </c>
      <c r="D53" s="23" t="s">
        <v>257</v>
      </c>
      <c r="E53" s="21" t="str">
        <f>IF(願書!D53="","",願書!D53)</f>
        <v/>
      </c>
      <c r="F53" s="21" t="str">
        <f t="shared" ca="1" si="1"/>
        <v>$E$53</v>
      </c>
      <c r="G53" s="36"/>
    </row>
    <row r="54" spans="1:7" ht="24" x14ac:dyDescent="0.4">
      <c r="A54" s="21">
        <f>IF(ISBLANK(B54),"",COUNTA(B$2:$B54))</f>
        <v>53</v>
      </c>
      <c r="B54" s="22" t="s">
        <v>292</v>
      </c>
      <c r="C54" s="23" t="s">
        <v>256</v>
      </c>
      <c r="D54" s="23" t="s">
        <v>257</v>
      </c>
      <c r="E54" s="21" t="str">
        <f>IF(願書!P53="","",願書!P53)</f>
        <v/>
      </c>
      <c r="F54" s="21" t="str">
        <f t="shared" ca="1" si="1"/>
        <v>$E$54</v>
      </c>
      <c r="G54" s="36"/>
    </row>
    <row r="55" spans="1:7" ht="24" x14ac:dyDescent="0.4">
      <c r="A55" s="21">
        <f>IF(ISBLANK(B55),"",COUNTA(B$2:$B55))</f>
        <v>54</v>
      </c>
      <c r="B55" s="22" t="s">
        <v>293</v>
      </c>
      <c r="C55" s="23" t="s">
        <v>256</v>
      </c>
      <c r="D55" s="23" t="s">
        <v>257</v>
      </c>
      <c r="E55" s="21" t="str">
        <f>IF(AND(ISBLANK(願書!H53), ISBLANK(願書!K53), ISBLANK(願書!N53)), "",TEXT(DATEVALUE(願書!H53&amp;"/"&amp;願書!K53&amp;"/"&amp;願書!N53),"YYYY/MM/DD"))</f>
        <v/>
      </c>
      <c r="F55" s="21" t="str">
        <f t="shared" ca="1" si="1"/>
        <v>$E$55</v>
      </c>
      <c r="G55" s="36"/>
    </row>
    <row r="56" spans="1:7" ht="24" x14ac:dyDescent="0.4">
      <c r="A56" s="21">
        <f>IF(ISBLANK(B56),"",COUNTA(B$2:$B56))</f>
        <v>55</v>
      </c>
      <c r="B56" s="22" t="s">
        <v>294</v>
      </c>
      <c r="C56" s="23" t="s">
        <v>256</v>
      </c>
      <c r="D56" s="23" t="s">
        <v>257</v>
      </c>
      <c r="E56" s="21" t="str">
        <f>IF(願書!T53="","",願書!T53)</f>
        <v/>
      </c>
      <c r="F56" s="21" t="str">
        <f t="shared" ca="1" si="1"/>
        <v>$E$56</v>
      </c>
      <c r="G56" s="36"/>
    </row>
    <row r="57" spans="1:7" ht="24" x14ac:dyDescent="0.4">
      <c r="A57" s="21">
        <f>IF(ISBLANK(B57),"",COUNTA(B$2:$B57))</f>
        <v>56</v>
      </c>
      <c r="B57" s="22" t="s">
        <v>295</v>
      </c>
      <c r="C57" s="23" t="s">
        <v>256</v>
      </c>
      <c r="D57" s="23" t="s">
        <v>257</v>
      </c>
      <c r="E57" s="21" t="str">
        <f>IF(願書!Y53="","",願書!Y53)</f>
        <v/>
      </c>
      <c r="F57" s="21" t="str">
        <f t="shared" ca="1" si="1"/>
        <v>$E$57</v>
      </c>
      <c r="G57" s="36"/>
    </row>
    <row r="58" spans="1:7" ht="24" x14ac:dyDescent="0.4">
      <c r="A58" s="21">
        <f>IF(ISBLANK(B58),"",COUNTA(B$2:$B58))</f>
        <v>57</v>
      </c>
      <c r="B58" s="22" t="s">
        <v>296</v>
      </c>
      <c r="C58" s="23" t="s">
        <v>256</v>
      </c>
      <c r="D58" s="23" t="s">
        <v>257</v>
      </c>
      <c r="E58" s="21" t="str">
        <f>IF(願書!AC53="","",願書!AC53)</f>
        <v/>
      </c>
      <c r="F58" s="21" t="str">
        <f t="shared" ca="1" si="1"/>
        <v>$E$58</v>
      </c>
      <c r="G58" s="36"/>
    </row>
    <row r="59" spans="1:7" ht="24" x14ac:dyDescent="0.4">
      <c r="A59" s="21">
        <f>IF(ISBLANK(B59),"",COUNTA(B$2:$B59))</f>
        <v>58</v>
      </c>
      <c r="B59" s="22" t="s">
        <v>297</v>
      </c>
      <c r="C59" s="23" t="s">
        <v>256</v>
      </c>
      <c r="D59" s="23" t="s">
        <v>257</v>
      </c>
      <c r="E59" s="21" t="str">
        <f>IF(願書!A54="","",願書!A54)</f>
        <v/>
      </c>
      <c r="F59" s="21" t="str">
        <f t="shared" ca="1" si="1"/>
        <v>$E$59</v>
      </c>
      <c r="G59" s="36"/>
    </row>
    <row r="60" spans="1:7" ht="24" x14ac:dyDescent="0.4">
      <c r="A60" s="21">
        <f>IF(ISBLANK(B60),"",COUNTA(B$2:$B60))</f>
        <v>59</v>
      </c>
      <c r="B60" s="22" t="s">
        <v>298</v>
      </c>
      <c r="C60" s="23" t="s">
        <v>256</v>
      </c>
      <c r="D60" s="23" t="s">
        <v>257</v>
      </c>
      <c r="E60" s="21" t="str">
        <f>IF(願書!D54="","",願書!D54)</f>
        <v/>
      </c>
      <c r="F60" s="21" t="str">
        <f t="shared" ca="1" si="1"/>
        <v>$E$60</v>
      </c>
      <c r="G60" s="36"/>
    </row>
    <row r="61" spans="1:7" ht="24" x14ac:dyDescent="0.4">
      <c r="A61" s="21">
        <f>IF(ISBLANK(B61),"",COUNTA(B$2:$B61))</f>
        <v>60</v>
      </c>
      <c r="B61" s="22" t="s">
        <v>299</v>
      </c>
      <c r="C61" s="23" t="s">
        <v>256</v>
      </c>
      <c r="D61" s="23" t="s">
        <v>257</v>
      </c>
      <c r="E61" s="21" t="str">
        <f>IF(願書!P54="","",願書!P54)</f>
        <v/>
      </c>
      <c r="F61" s="21" t="str">
        <f t="shared" ca="1" si="1"/>
        <v>$E$61</v>
      </c>
      <c r="G61" s="36"/>
    </row>
    <row r="62" spans="1:7" ht="24" x14ac:dyDescent="0.4">
      <c r="A62" s="21">
        <f>IF(ISBLANK(B62),"",COUNTA(B$2:$B62))</f>
        <v>61</v>
      </c>
      <c r="B62" s="22" t="s">
        <v>300</v>
      </c>
      <c r="C62" s="23" t="s">
        <v>256</v>
      </c>
      <c r="D62" s="23" t="s">
        <v>257</v>
      </c>
      <c r="E62" s="21" t="str">
        <f>IF(AND(ISBLANK(願書!H54), ISBLANK(願書!K54), ISBLANK(願書!N54)), "",TEXT(DATEVALUE(願書!H54&amp;"/"&amp;願書!K54&amp;"/"&amp;願書!N54),"YYYY/MM/DD"))</f>
        <v/>
      </c>
      <c r="F62" s="21" t="str">
        <f t="shared" ca="1" si="1"/>
        <v>$E$62</v>
      </c>
      <c r="G62" s="36"/>
    </row>
    <row r="63" spans="1:7" ht="24" x14ac:dyDescent="0.4">
      <c r="A63" s="21">
        <f>IF(ISBLANK(B63),"",COUNTA(B$2:$B63))</f>
        <v>62</v>
      </c>
      <c r="B63" s="22" t="s">
        <v>301</v>
      </c>
      <c r="C63" s="23" t="s">
        <v>256</v>
      </c>
      <c r="D63" s="23" t="s">
        <v>257</v>
      </c>
      <c r="E63" s="21" t="str">
        <f>IF(願書!T54="","",願書!T54)</f>
        <v/>
      </c>
      <c r="F63" s="21" t="str">
        <f t="shared" ca="1" si="1"/>
        <v>$E$63</v>
      </c>
      <c r="G63" s="36"/>
    </row>
    <row r="64" spans="1:7" ht="24" x14ac:dyDescent="0.4">
      <c r="A64" s="21">
        <f>IF(ISBLANK(B64),"",COUNTA(B$2:$B64))</f>
        <v>63</v>
      </c>
      <c r="B64" s="22" t="s">
        <v>302</v>
      </c>
      <c r="C64" s="23" t="s">
        <v>256</v>
      </c>
      <c r="D64" s="23" t="s">
        <v>257</v>
      </c>
      <c r="E64" s="21" t="str">
        <f>IF(願書!Y54="","",願書!Y54)</f>
        <v/>
      </c>
      <c r="F64" s="21" t="str">
        <f t="shared" ca="1" si="1"/>
        <v>$E$64</v>
      </c>
      <c r="G64" s="36"/>
    </row>
    <row r="65" spans="1:7" ht="24" x14ac:dyDescent="0.4">
      <c r="A65" s="21">
        <f>IF(ISBLANK(B65),"",COUNTA(B$2:$B65))</f>
        <v>64</v>
      </c>
      <c r="B65" s="22" t="s">
        <v>303</v>
      </c>
      <c r="C65" s="23" t="s">
        <v>256</v>
      </c>
      <c r="D65" s="23" t="s">
        <v>257</v>
      </c>
      <c r="E65" s="21" t="str">
        <f>IF(願書!AC54="","",願書!AC54)</f>
        <v/>
      </c>
      <c r="F65" s="21" t="str">
        <f t="shared" ca="1" si="1"/>
        <v>$E$65</v>
      </c>
      <c r="G65" s="36"/>
    </row>
    <row r="66" spans="1:7" ht="24" x14ac:dyDescent="0.4">
      <c r="A66" s="21">
        <f>IF(ISBLANK(B66),"",COUNTA(B$2:$B66))</f>
        <v>65</v>
      </c>
      <c r="B66" s="22" t="s">
        <v>304</v>
      </c>
      <c r="C66" s="23" t="s">
        <v>256</v>
      </c>
      <c r="D66" s="23" t="s">
        <v>257</v>
      </c>
      <c r="E66" s="21" t="str">
        <f>IF(願書!A55="","",願書!A55)</f>
        <v/>
      </c>
      <c r="F66" s="21" t="str">
        <f t="shared" ca="1" si="1"/>
        <v>$E$66</v>
      </c>
      <c r="G66" s="36"/>
    </row>
    <row r="67" spans="1:7" ht="24" x14ac:dyDescent="0.4">
      <c r="A67" s="21">
        <f>IF(ISBLANK(B67),"",COUNTA(B$2:$B67))</f>
        <v>66</v>
      </c>
      <c r="B67" s="22" t="s">
        <v>305</v>
      </c>
      <c r="C67" s="23" t="s">
        <v>256</v>
      </c>
      <c r="D67" s="23" t="s">
        <v>257</v>
      </c>
      <c r="E67" s="21" t="str">
        <f>IF(願書!D55="","",願書!D55)</f>
        <v/>
      </c>
      <c r="F67" s="21" t="str">
        <f t="shared" ca="1" si="1"/>
        <v>$E$67</v>
      </c>
      <c r="G67" s="36"/>
    </row>
    <row r="68" spans="1:7" ht="24" x14ac:dyDescent="0.4">
      <c r="A68" s="21">
        <f>IF(ISBLANK(B68),"",COUNTA(B$2:$B68))</f>
        <v>67</v>
      </c>
      <c r="B68" s="22" t="s">
        <v>306</v>
      </c>
      <c r="C68" s="23" t="s">
        <v>256</v>
      </c>
      <c r="D68" s="23" t="s">
        <v>257</v>
      </c>
      <c r="E68" s="21" t="str">
        <f>IF(願書!P55="","",願書!P55)</f>
        <v/>
      </c>
      <c r="F68" s="21" t="str">
        <f t="shared" ca="1" si="1"/>
        <v>$E$68</v>
      </c>
      <c r="G68" s="36"/>
    </row>
    <row r="69" spans="1:7" ht="24" x14ac:dyDescent="0.4">
      <c r="A69" s="21">
        <f>IF(ISBLANK(B69),"",COUNTA(B$2:$B69))</f>
        <v>68</v>
      </c>
      <c r="B69" s="22" t="s">
        <v>307</v>
      </c>
      <c r="C69" s="23" t="s">
        <v>256</v>
      </c>
      <c r="D69" s="23" t="s">
        <v>257</v>
      </c>
      <c r="E69" s="21" t="str">
        <f>IF(AND(ISBLANK(願書!H55), ISBLANK(願書!K55), ISBLANK(願書!N55)), "",TEXT(DATEVALUE(願書!H55&amp;"/"&amp;願書!K55&amp;"/"&amp;願書!N55),"YYYY/MM/DD"))</f>
        <v/>
      </c>
      <c r="F69" s="21" t="str">
        <f t="shared" ca="1" si="1"/>
        <v>$E$69</v>
      </c>
      <c r="G69" s="36"/>
    </row>
    <row r="70" spans="1:7" ht="24" x14ac:dyDescent="0.4">
      <c r="A70" s="21">
        <f>IF(ISBLANK(B70),"",COUNTA(B$2:$B70))</f>
        <v>69</v>
      </c>
      <c r="B70" s="22" t="s">
        <v>308</v>
      </c>
      <c r="C70" s="23" t="s">
        <v>256</v>
      </c>
      <c r="D70" s="23" t="s">
        <v>257</v>
      </c>
      <c r="E70" s="21" t="str">
        <f>IF(願書!T55="","",願書!T55)</f>
        <v/>
      </c>
      <c r="F70" s="21" t="str">
        <f t="shared" ca="1" si="1"/>
        <v>$E$70</v>
      </c>
      <c r="G70" s="36"/>
    </row>
    <row r="71" spans="1:7" ht="24" x14ac:dyDescent="0.4">
      <c r="A71" s="21">
        <f>IF(ISBLANK(B71),"",COUNTA(B$2:$B71))</f>
        <v>70</v>
      </c>
      <c r="B71" s="22" t="s">
        <v>309</v>
      </c>
      <c r="C71" s="23" t="s">
        <v>256</v>
      </c>
      <c r="D71" s="23" t="s">
        <v>257</v>
      </c>
      <c r="E71" s="21" t="str">
        <f>IF(願書!Y55="","",願書!Y55)</f>
        <v/>
      </c>
      <c r="F71" s="21" t="str">
        <f t="shared" ca="1" si="1"/>
        <v>$E$71</v>
      </c>
      <c r="G71" s="36"/>
    </row>
    <row r="72" spans="1:7" ht="24" x14ac:dyDescent="0.4">
      <c r="A72" s="21">
        <f>IF(ISBLANK(B72),"",COUNTA(B$2:$B72))</f>
        <v>71</v>
      </c>
      <c r="B72" s="22" t="s">
        <v>310</v>
      </c>
      <c r="C72" s="23" t="s">
        <v>256</v>
      </c>
      <c r="D72" s="23" t="s">
        <v>257</v>
      </c>
      <c r="E72" s="21" t="str">
        <f>IF(願書!AC55="","",願書!AC55)</f>
        <v/>
      </c>
      <c r="F72" s="21" t="str">
        <f t="shared" ca="1" si="1"/>
        <v>$E$72</v>
      </c>
      <c r="G72" s="36"/>
    </row>
    <row r="73" spans="1:7" ht="24" x14ac:dyDescent="0.4">
      <c r="A73" s="21">
        <f>IF(ISBLANK(B73),"",COUNTA(B$2:$B73))</f>
        <v>72</v>
      </c>
      <c r="B73" s="22" t="s">
        <v>311</v>
      </c>
      <c r="C73" s="23" t="s">
        <v>256</v>
      </c>
      <c r="D73" s="23" t="s">
        <v>257</v>
      </c>
      <c r="E73" s="21" t="str">
        <f>IF(願書!A56="","",願書!A56)</f>
        <v/>
      </c>
      <c r="F73" s="21" t="str">
        <f t="shared" ref="F73:F114" ca="1" si="6">CELL("address",E73)</f>
        <v>$E$73</v>
      </c>
      <c r="G73" s="36"/>
    </row>
    <row r="74" spans="1:7" ht="24" x14ac:dyDescent="0.4">
      <c r="A74" s="21">
        <f>IF(ISBLANK(B74),"",COUNTA(B$2:$B74))</f>
        <v>73</v>
      </c>
      <c r="B74" s="22" t="s">
        <v>312</v>
      </c>
      <c r="C74" s="23" t="s">
        <v>256</v>
      </c>
      <c r="D74" s="23" t="s">
        <v>257</v>
      </c>
      <c r="E74" s="21" t="str">
        <f>IF(願書!D56="","",願書!D56)</f>
        <v/>
      </c>
      <c r="F74" s="21" t="str">
        <f t="shared" ca="1" si="6"/>
        <v>$E$74</v>
      </c>
      <c r="G74" s="36"/>
    </row>
    <row r="75" spans="1:7" ht="24" x14ac:dyDescent="0.4">
      <c r="A75" s="21">
        <f>IF(ISBLANK(B75),"",COUNTA(B$2:$B75))</f>
        <v>74</v>
      </c>
      <c r="B75" s="22" t="s">
        <v>313</v>
      </c>
      <c r="C75" s="23" t="s">
        <v>256</v>
      </c>
      <c r="D75" s="23" t="s">
        <v>257</v>
      </c>
      <c r="E75" s="21" t="str">
        <f>IF(願書!P56="","",願書!P56)</f>
        <v/>
      </c>
      <c r="F75" s="21" t="str">
        <f t="shared" ca="1" si="6"/>
        <v>$E$75</v>
      </c>
      <c r="G75" s="36"/>
    </row>
    <row r="76" spans="1:7" ht="24" x14ac:dyDescent="0.4">
      <c r="A76" s="21">
        <f>IF(ISBLANK(B76),"",COUNTA(B$2:$B76))</f>
        <v>75</v>
      </c>
      <c r="B76" s="22" t="s">
        <v>314</v>
      </c>
      <c r="C76" s="23" t="s">
        <v>256</v>
      </c>
      <c r="D76" s="23" t="s">
        <v>257</v>
      </c>
      <c r="E76" s="21" t="str">
        <f>IF(AND(ISBLANK(願書!H56), ISBLANK(願書!K56), ISBLANK(願書!N56)), "",TEXT(DATEVALUE(願書!H56&amp;"/"&amp;願書!K56&amp;"/"&amp;願書!N56),"YYYY/MM/DD"))</f>
        <v/>
      </c>
      <c r="F76" s="21" t="str">
        <f t="shared" ca="1" si="6"/>
        <v>$E$76</v>
      </c>
      <c r="G76" s="36"/>
    </row>
    <row r="77" spans="1:7" ht="24" x14ac:dyDescent="0.4">
      <c r="A77" s="21">
        <f>IF(ISBLANK(B77),"",COUNTA(B$2:$B77))</f>
        <v>76</v>
      </c>
      <c r="B77" s="22" t="s">
        <v>315</v>
      </c>
      <c r="C77" s="23" t="s">
        <v>256</v>
      </c>
      <c r="D77" s="23" t="s">
        <v>257</v>
      </c>
      <c r="E77" s="21" t="str">
        <f>IF(願書!T56="","",願書!T56)</f>
        <v/>
      </c>
      <c r="F77" s="21" t="str">
        <f t="shared" ca="1" si="6"/>
        <v>$E$77</v>
      </c>
      <c r="G77" s="36"/>
    </row>
    <row r="78" spans="1:7" ht="24" x14ac:dyDescent="0.4">
      <c r="A78" s="21">
        <f>IF(ISBLANK(B78),"",COUNTA(B$2:$B78))</f>
        <v>77</v>
      </c>
      <c r="B78" s="22" t="s">
        <v>316</v>
      </c>
      <c r="C78" s="23" t="s">
        <v>256</v>
      </c>
      <c r="D78" s="23" t="s">
        <v>257</v>
      </c>
      <c r="E78" s="21" t="str">
        <f>IF(願書!Y56="","",願書!Y56)</f>
        <v/>
      </c>
      <c r="F78" s="21" t="str">
        <f t="shared" ca="1" si="6"/>
        <v>$E$78</v>
      </c>
      <c r="G78" s="36"/>
    </row>
    <row r="79" spans="1:7" ht="24" x14ac:dyDescent="0.4">
      <c r="A79" s="21">
        <f>IF(ISBLANK(B79),"",COUNTA(B$2:$B79))</f>
        <v>78</v>
      </c>
      <c r="B79" s="22" t="s">
        <v>317</v>
      </c>
      <c r="C79" s="23" t="s">
        <v>256</v>
      </c>
      <c r="D79" s="23" t="s">
        <v>257</v>
      </c>
      <c r="E79" s="21" t="str">
        <f>IF(願書!AC56="","",願書!AC56)</f>
        <v/>
      </c>
      <c r="F79" s="21" t="str">
        <f t="shared" ca="1" si="6"/>
        <v>$E$79</v>
      </c>
      <c r="G79" s="36"/>
    </row>
    <row r="80" spans="1:7" ht="24" x14ac:dyDescent="0.4">
      <c r="A80" s="21">
        <f>IF(ISBLANK(B80),"",COUNTA(B$2:$B80))</f>
        <v>79</v>
      </c>
      <c r="B80" s="22" t="s">
        <v>318</v>
      </c>
      <c r="C80" s="23" t="s">
        <v>256</v>
      </c>
      <c r="D80" s="23" t="s">
        <v>257</v>
      </c>
      <c r="E80" s="21" t="str">
        <f>IF(願書!A57="","",願書!A57)</f>
        <v/>
      </c>
      <c r="F80" s="21" t="str">
        <f t="shared" ca="1" si="6"/>
        <v>$E$80</v>
      </c>
      <c r="G80" s="36"/>
    </row>
    <row r="81" spans="1:7" ht="24" x14ac:dyDescent="0.4">
      <c r="A81" s="21">
        <f>IF(ISBLANK(B81),"",COUNTA(B$2:$B81))</f>
        <v>80</v>
      </c>
      <c r="B81" s="22" t="s">
        <v>319</v>
      </c>
      <c r="C81" s="23" t="s">
        <v>256</v>
      </c>
      <c r="D81" s="23" t="s">
        <v>257</v>
      </c>
      <c r="E81" s="21" t="str">
        <f>IF(願書!D57="","",願書!D57)</f>
        <v/>
      </c>
      <c r="F81" s="21" t="str">
        <f t="shared" ca="1" si="6"/>
        <v>$E$81</v>
      </c>
      <c r="G81" s="36"/>
    </row>
    <row r="82" spans="1:7" ht="24" x14ac:dyDescent="0.4">
      <c r="A82" s="21">
        <f>IF(ISBLANK(B82),"",COUNTA(B$2:$B82))</f>
        <v>81</v>
      </c>
      <c r="B82" s="22" t="s">
        <v>320</v>
      </c>
      <c r="C82" s="23" t="s">
        <v>256</v>
      </c>
      <c r="D82" s="23" t="s">
        <v>257</v>
      </c>
      <c r="E82" s="21" t="str">
        <f>IF(願書!P57="","",願書!P57)</f>
        <v/>
      </c>
      <c r="F82" s="21" t="str">
        <f t="shared" ca="1" si="6"/>
        <v>$E$82</v>
      </c>
      <c r="G82" s="36"/>
    </row>
    <row r="83" spans="1:7" ht="24" x14ac:dyDescent="0.4">
      <c r="A83" s="21">
        <f>IF(ISBLANK(B83),"",COUNTA(B$2:$B83))</f>
        <v>82</v>
      </c>
      <c r="B83" s="22" t="s">
        <v>321</v>
      </c>
      <c r="C83" s="23" t="s">
        <v>256</v>
      </c>
      <c r="D83" s="23" t="s">
        <v>257</v>
      </c>
      <c r="E83" s="21" t="str">
        <f>IF(AND(ISBLANK(願書!H57), ISBLANK(願書!K57), ISBLANK(願書!N57)), "",TEXT(DATEVALUE(願書!H57&amp;"/"&amp;願書!K57&amp;"/"&amp;願書!N57),"YYYY/MM/DD"))</f>
        <v/>
      </c>
      <c r="F83" s="21" t="str">
        <f t="shared" ca="1" si="6"/>
        <v>$E$83</v>
      </c>
      <c r="G83" s="36"/>
    </row>
    <row r="84" spans="1:7" ht="24" x14ac:dyDescent="0.4">
      <c r="A84" s="21">
        <f>IF(ISBLANK(B84),"",COUNTA(B$2:$B84))</f>
        <v>83</v>
      </c>
      <c r="B84" s="22" t="s">
        <v>322</v>
      </c>
      <c r="C84" s="23" t="s">
        <v>256</v>
      </c>
      <c r="D84" s="23" t="s">
        <v>257</v>
      </c>
      <c r="E84" s="21" t="str">
        <f>IF(願書!T57="","",願書!T57)</f>
        <v/>
      </c>
      <c r="F84" s="21" t="str">
        <f t="shared" ca="1" si="6"/>
        <v>$E$84</v>
      </c>
      <c r="G84" s="36"/>
    </row>
    <row r="85" spans="1:7" ht="24" x14ac:dyDescent="0.4">
      <c r="A85" s="21">
        <f>IF(ISBLANK(B85),"",COUNTA(B$2:$B85))</f>
        <v>84</v>
      </c>
      <c r="B85" s="22" t="s">
        <v>323</v>
      </c>
      <c r="C85" s="23" t="s">
        <v>256</v>
      </c>
      <c r="D85" s="23" t="s">
        <v>257</v>
      </c>
      <c r="E85" s="21" t="str">
        <f>IF(願書!Y57="","",願書!Y57)</f>
        <v/>
      </c>
      <c r="F85" s="21" t="str">
        <f t="shared" ca="1" si="6"/>
        <v>$E$85</v>
      </c>
      <c r="G85" s="36"/>
    </row>
    <row r="86" spans="1:7" ht="24" x14ac:dyDescent="0.4">
      <c r="A86" s="21">
        <f>IF(ISBLANK(B86),"",COUNTA(B$2:$B86))</f>
        <v>85</v>
      </c>
      <c r="B86" s="22" t="s">
        <v>324</v>
      </c>
      <c r="C86" s="23" t="s">
        <v>256</v>
      </c>
      <c r="D86" s="23" t="s">
        <v>257</v>
      </c>
      <c r="E86" s="21" t="str">
        <f>IF(願書!AC57="","",願書!AC57)</f>
        <v/>
      </c>
      <c r="F86" s="21" t="str">
        <f t="shared" ca="1" si="6"/>
        <v>$E$86</v>
      </c>
      <c r="G86" s="36"/>
    </row>
    <row r="87" spans="1:7" ht="24" x14ac:dyDescent="0.4">
      <c r="A87" s="21">
        <f>IF(ISBLANK(B87),"",COUNTA(B$2:$B87))</f>
        <v>86</v>
      </c>
      <c r="B87" s="22" t="s">
        <v>325</v>
      </c>
      <c r="C87" s="23" t="s">
        <v>256</v>
      </c>
      <c r="D87" s="23" t="s">
        <v>257</v>
      </c>
      <c r="E87" s="21" t="str">
        <f>IF(願書!A58="","",願書!A58)</f>
        <v/>
      </c>
      <c r="F87" s="21" t="str">
        <f t="shared" ca="1" si="6"/>
        <v>$E$87</v>
      </c>
      <c r="G87" s="36"/>
    </row>
    <row r="88" spans="1:7" ht="24" x14ac:dyDescent="0.4">
      <c r="A88" s="21">
        <f>IF(ISBLANK(B88),"",COUNTA(B$2:$B88))</f>
        <v>87</v>
      </c>
      <c r="B88" s="22" t="s">
        <v>326</v>
      </c>
      <c r="C88" s="23" t="s">
        <v>256</v>
      </c>
      <c r="D88" s="23" t="s">
        <v>257</v>
      </c>
      <c r="E88" s="21" t="str">
        <f>IF(願書!D58="","",願書!D58)</f>
        <v/>
      </c>
      <c r="F88" s="21" t="str">
        <f t="shared" ca="1" si="6"/>
        <v>$E$88</v>
      </c>
      <c r="G88" s="36"/>
    </row>
    <row r="89" spans="1:7" ht="24" x14ac:dyDescent="0.4">
      <c r="A89" s="21">
        <f>IF(ISBLANK(B89),"",COUNTA(B$2:$B89))</f>
        <v>88</v>
      </c>
      <c r="B89" s="22" t="s">
        <v>327</v>
      </c>
      <c r="C89" s="23" t="s">
        <v>256</v>
      </c>
      <c r="D89" s="23" t="s">
        <v>257</v>
      </c>
      <c r="E89" s="21" t="str">
        <f>IF(願書!P58="","",願書!P58)</f>
        <v/>
      </c>
      <c r="F89" s="21" t="str">
        <f t="shared" ca="1" si="6"/>
        <v>$E$89</v>
      </c>
      <c r="G89" s="36"/>
    </row>
    <row r="90" spans="1:7" ht="24" x14ac:dyDescent="0.4">
      <c r="A90" s="21">
        <f>IF(ISBLANK(B90),"",COUNTA(B$2:$B90))</f>
        <v>89</v>
      </c>
      <c r="B90" s="22" t="s">
        <v>328</v>
      </c>
      <c r="C90" s="23" t="s">
        <v>256</v>
      </c>
      <c r="D90" s="23" t="s">
        <v>257</v>
      </c>
      <c r="E90" s="21" t="str">
        <f>IF(AND(ISBLANK(願書!H58), ISBLANK(願書!K58), ISBLANK(願書!N58)), "",TEXT(DATEVALUE(願書!H58&amp;"/"&amp;願書!K58&amp;"/"&amp;願書!N58),"YYYY/MM/DD"))</f>
        <v/>
      </c>
      <c r="F90" s="21" t="str">
        <f t="shared" ca="1" si="6"/>
        <v>$E$90</v>
      </c>
      <c r="G90" s="36"/>
    </row>
    <row r="91" spans="1:7" ht="24" x14ac:dyDescent="0.4">
      <c r="A91" s="21">
        <f>IF(ISBLANK(B91),"",COUNTA(B$2:$B91))</f>
        <v>90</v>
      </c>
      <c r="B91" s="22" t="s">
        <v>329</v>
      </c>
      <c r="C91" s="23" t="s">
        <v>256</v>
      </c>
      <c r="D91" s="23" t="s">
        <v>257</v>
      </c>
      <c r="E91" s="21" t="str">
        <f>IF(願書!T58="","",願書!T58)</f>
        <v/>
      </c>
      <c r="F91" s="21" t="str">
        <f t="shared" ca="1" si="6"/>
        <v>$E$91</v>
      </c>
      <c r="G91" s="36"/>
    </row>
    <row r="92" spans="1:7" ht="24" x14ac:dyDescent="0.4">
      <c r="A92" s="21">
        <f>IF(ISBLANK(B92),"",COUNTA(B$2:$B92))</f>
        <v>91</v>
      </c>
      <c r="B92" s="22" t="s">
        <v>330</v>
      </c>
      <c r="C92" s="23" t="s">
        <v>256</v>
      </c>
      <c r="D92" s="23" t="s">
        <v>257</v>
      </c>
      <c r="E92" s="21" t="str">
        <f>IF(願書!Y58="","",願書!Y58)</f>
        <v/>
      </c>
      <c r="F92" s="21" t="str">
        <f t="shared" ca="1" si="6"/>
        <v>$E$92</v>
      </c>
      <c r="G92" s="36"/>
    </row>
    <row r="93" spans="1:7" ht="24" x14ac:dyDescent="0.4">
      <c r="A93" s="21">
        <f>IF(ISBLANK(B93),"",COUNTA(B$2:$B93))</f>
        <v>92</v>
      </c>
      <c r="B93" s="22" t="s">
        <v>331</v>
      </c>
      <c r="C93" s="23" t="s">
        <v>256</v>
      </c>
      <c r="D93" s="23" t="s">
        <v>257</v>
      </c>
      <c r="E93" s="21" t="str">
        <f>IF(願書!AC58="","",願書!AC58)</f>
        <v/>
      </c>
      <c r="F93" s="21" t="str">
        <f t="shared" ca="1" si="6"/>
        <v>$E$93</v>
      </c>
      <c r="G93" s="36"/>
    </row>
    <row r="94" spans="1:7" ht="24" x14ac:dyDescent="0.4">
      <c r="A94" s="21">
        <f>IF(ISBLANK(B94),"",COUNTA(B$2:$B94))</f>
        <v>93</v>
      </c>
      <c r="B94" s="22" t="s">
        <v>332</v>
      </c>
      <c r="C94" s="23" t="s">
        <v>256</v>
      </c>
      <c r="D94" s="23" t="s">
        <v>257</v>
      </c>
      <c r="E94" s="21" t="str">
        <f>IF(願書!A59="","",願書!A59)</f>
        <v/>
      </c>
      <c r="F94" s="21" t="str">
        <f t="shared" ca="1" si="6"/>
        <v>$E$94</v>
      </c>
      <c r="G94" s="36"/>
    </row>
    <row r="95" spans="1:7" ht="24" x14ac:dyDescent="0.4">
      <c r="A95" s="21">
        <f>IF(ISBLANK(B95),"",COUNTA(B$2:$B95))</f>
        <v>94</v>
      </c>
      <c r="B95" s="22" t="s">
        <v>333</v>
      </c>
      <c r="C95" s="23" t="s">
        <v>256</v>
      </c>
      <c r="D95" s="23" t="s">
        <v>257</v>
      </c>
      <c r="E95" s="21" t="str">
        <f>IF(願書!D59="","",願書!D59)</f>
        <v/>
      </c>
      <c r="F95" s="21" t="str">
        <f t="shared" ca="1" si="6"/>
        <v>$E$95</v>
      </c>
      <c r="G95" s="36"/>
    </row>
    <row r="96" spans="1:7" ht="24" x14ac:dyDescent="0.4">
      <c r="A96" s="21">
        <f>IF(ISBLANK(B96),"",COUNTA(B$2:$B96))</f>
        <v>95</v>
      </c>
      <c r="B96" s="22" t="s">
        <v>334</v>
      </c>
      <c r="C96" s="23" t="s">
        <v>256</v>
      </c>
      <c r="D96" s="23" t="s">
        <v>257</v>
      </c>
      <c r="E96" s="21" t="str">
        <f>IF(願書!P59="","",願書!P59)</f>
        <v/>
      </c>
      <c r="F96" s="21" t="str">
        <f t="shared" ca="1" si="6"/>
        <v>$E$96</v>
      </c>
      <c r="G96" s="36"/>
    </row>
    <row r="97" spans="1:7" ht="24" x14ac:dyDescent="0.4">
      <c r="A97" s="21">
        <f>IF(ISBLANK(B97),"",COUNTA(B$2:$B97))</f>
        <v>96</v>
      </c>
      <c r="B97" s="22" t="s">
        <v>335</v>
      </c>
      <c r="C97" s="23" t="s">
        <v>256</v>
      </c>
      <c r="D97" s="23" t="s">
        <v>257</v>
      </c>
      <c r="E97" s="21" t="str">
        <f>IF(AND(ISBLANK(願書!H59), ISBLANK(願書!K59), ISBLANK(願書!N59)), "",TEXT(DATEVALUE(願書!H59&amp;"/"&amp;願書!K59&amp;"/"&amp;願書!N59),"YYYY/MM/DD"))</f>
        <v/>
      </c>
      <c r="F97" s="21" t="str">
        <f t="shared" ca="1" si="6"/>
        <v>$E$97</v>
      </c>
      <c r="G97" s="36"/>
    </row>
    <row r="98" spans="1:7" ht="24" x14ac:dyDescent="0.4">
      <c r="A98" s="21">
        <f>IF(ISBLANK(B98),"",COUNTA(B$2:$B98))</f>
        <v>97</v>
      </c>
      <c r="B98" s="22" t="s">
        <v>336</v>
      </c>
      <c r="C98" s="23" t="s">
        <v>256</v>
      </c>
      <c r="D98" s="23" t="s">
        <v>257</v>
      </c>
      <c r="E98" s="21" t="str">
        <f>IF(願書!T59="","",願書!T59)</f>
        <v/>
      </c>
      <c r="F98" s="21" t="str">
        <f t="shared" ca="1" si="6"/>
        <v>$E$98</v>
      </c>
      <c r="G98" s="36"/>
    </row>
    <row r="99" spans="1:7" ht="24" x14ac:dyDescent="0.4">
      <c r="A99" s="21">
        <f>IF(ISBLANK(B99),"",COUNTA(B$2:$B99))</f>
        <v>98</v>
      </c>
      <c r="B99" s="22" t="s">
        <v>337</v>
      </c>
      <c r="C99" s="23" t="s">
        <v>256</v>
      </c>
      <c r="D99" s="23" t="s">
        <v>257</v>
      </c>
      <c r="E99" s="21" t="str">
        <f>IF(願書!Y59="","",願書!Y59)</f>
        <v/>
      </c>
      <c r="F99" s="21" t="str">
        <f t="shared" ca="1" si="6"/>
        <v>$E$99</v>
      </c>
      <c r="G99" s="36"/>
    </row>
    <row r="100" spans="1:7" ht="24" x14ac:dyDescent="0.4">
      <c r="A100" s="21">
        <f>IF(ISBLANK(B100),"",COUNTA(B$2:$B100))</f>
        <v>99</v>
      </c>
      <c r="B100" s="22" t="s">
        <v>338</v>
      </c>
      <c r="C100" s="23" t="s">
        <v>256</v>
      </c>
      <c r="D100" s="23" t="s">
        <v>257</v>
      </c>
      <c r="E100" s="21" t="str">
        <f>IF(願書!AC59="","",願書!AC59)</f>
        <v/>
      </c>
      <c r="F100" s="21" t="str">
        <f t="shared" ca="1" si="6"/>
        <v>$E$100</v>
      </c>
      <c r="G100" s="36"/>
    </row>
    <row r="101" spans="1:7" ht="24" x14ac:dyDescent="0.4">
      <c r="A101" s="21">
        <f>IF(ISBLANK(B101),"",COUNTA(B$2:$B101))</f>
        <v>100</v>
      </c>
      <c r="B101" s="22" t="s">
        <v>339</v>
      </c>
      <c r="C101" s="23" t="s">
        <v>256</v>
      </c>
      <c r="D101" s="23" t="s">
        <v>257</v>
      </c>
      <c r="E101" s="21" t="str">
        <f>IF(願書!A60="","",願書!A60)</f>
        <v/>
      </c>
      <c r="F101" s="21" t="str">
        <f t="shared" ca="1" si="6"/>
        <v>$E$101</v>
      </c>
      <c r="G101" s="36"/>
    </row>
    <row r="102" spans="1:7" ht="24" x14ac:dyDescent="0.4">
      <c r="A102" s="21">
        <f>IF(ISBLANK(B102),"",COUNTA(B$2:$B102))</f>
        <v>101</v>
      </c>
      <c r="B102" s="22" t="s">
        <v>340</v>
      </c>
      <c r="C102" s="23" t="s">
        <v>256</v>
      </c>
      <c r="D102" s="23" t="s">
        <v>257</v>
      </c>
      <c r="E102" s="21" t="str">
        <f>IF(願書!D60="","",願書!D60)</f>
        <v/>
      </c>
      <c r="F102" s="21" t="str">
        <f t="shared" ca="1" si="6"/>
        <v>$E$102</v>
      </c>
      <c r="G102" s="36"/>
    </row>
    <row r="103" spans="1:7" ht="24" x14ac:dyDescent="0.4">
      <c r="A103" s="21">
        <f>IF(ISBLANK(B103),"",COUNTA(B$2:$B103))</f>
        <v>102</v>
      </c>
      <c r="B103" s="22" t="s">
        <v>341</v>
      </c>
      <c r="C103" s="23" t="s">
        <v>256</v>
      </c>
      <c r="D103" s="23" t="s">
        <v>257</v>
      </c>
      <c r="E103" s="21" t="str">
        <f>IF(願書!P60="","",願書!P60)</f>
        <v/>
      </c>
      <c r="F103" s="21" t="str">
        <f t="shared" ca="1" si="6"/>
        <v>$E$103</v>
      </c>
      <c r="G103" s="36"/>
    </row>
    <row r="104" spans="1:7" ht="24" x14ac:dyDescent="0.4">
      <c r="A104" s="21">
        <f>IF(ISBLANK(B104),"",COUNTA(B$2:$B104))</f>
        <v>103</v>
      </c>
      <c r="B104" s="22" t="s">
        <v>342</v>
      </c>
      <c r="C104" s="23" t="s">
        <v>256</v>
      </c>
      <c r="D104" s="23" t="s">
        <v>257</v>
      </c>
      <c r="E104" s="21" t="str">
        <f>IF(AND(ISBLANK(願書!H60), ISBLANK(願書!K60), ISBLANK(願書!N60)), "",TEXT(DATEVALUE(願書!H60&amp;"/"&amp;願書!K60&amp;"/"&amp;願書!N60),"YYYY/MM/DD"))</f>
        <v/>
      </c>
      <c r="F104" s="21" t="str">
        <f t="shared" ca="1" si="6"/>
        <v>$E$104</v>
      </c>
      <c r="G104" s="36"/>
    </row>
    <row r="105" spans="1:7" ht="24" x14ac:dyDescent="0.4">
      <c r="A105" s="21">
        <f>IF(ISBLANK(B105),"",COUNTA(B$2:$B105))</f>
        <v>104</v>
      </c>
      <c r="B105" s="22" t="s">
        <v>343</v>
      </c>
      <c r="C105" s="23" t="s">
        <v>256</v>
      </c>
      <c r="D105" s="23" t="s">
        <v>257</v>
      </c>
      <c r="E105" s="21" t="str">
        <f>IF(願書!T60="","",願書!T60)</f>
        <v/>
      </c>
      <c r="F105" s="21" t="str">
        <f t="shared" ca="1" si="6"/>
        <v>$E$105</v>
      </c>
      <c r="G105" s="36"/>
    </row>
    <row r="106" spans="1:7" ht="24" x14ac:dyDescent="0.4">
      <c r="A106" s="21">
        <f>IF(ISBLANK(B106),"",COUNTA(B$2:$B106))</f>
        <v>105</v>
      </c>
      <c r="B106" s="22" t="s">
        <v>344</v>
      </c>
      <c r="C106" s="23" t="s">
        <v>256</v>
      </c>
      <c r="D106" s="23" t="s">
        <v>257</v>
      </c>
      <c r="E106" s="21" t="str">
        <f>IF(願書!Y60="","",願書!Y60)</f>
        <v/>
      </c>
      <c r="F106" s="21" t="str">
        <f t="shared" ca="1" si="6"/>
        <v>$E$106</v>
      </c>
      <c r="G106" s="36"/>
    </row>
    <row r="107" spans="1:7" ht="24" x14ac:dyDescent="0.4">
      <c r="A107" s="21">
        <f>IF(ISBLANK(B107),"",COUNTA(B$2:$B107))</f>
        <v>106</v>
      </c>
      <c r="B107" s="22" t="s">
        <v>345</v>
      </c>
      <c r="C107" s="23" t="s">
        <v>256</v>
      </c>
      <c r="D107" s="23" t="s">
        <v>257</v>
      </c>
      <c r="E107" s="21" t="str">
        <f>IF(願書!AC60="","",願書!AC60)</f>
        <v/>
      </c>
      <c r="F107" s="21" t="str">
        <f t="shared" ca="1" si="6"/>
        <v>$E$107</v>
      </c>
      <c r="G107" s="36"/>
    </row>
    <row r="108" spans="1:7" ht="24" x14ac:dyDescent="0.4">
      <c r="A108" s="21">
        <f>IF(ISBLANK(B108),"",COUNTA(B$2:$B108))</f>
        <v>107</v>
      </c>
      <c r="B108" s="22" t="s">
        <v>346</v>
      </c>
      <c r="C108" s="23" t="s">
        <v>256</v>
      </c>
      <c r="D108" s="23" t="s">
        <v>257</v>
      </c>
      <c r="E108" s="21" t="str">
        <f>IF(願書!A61="","",願書!A61)</f>
        <v/>
      </c>
      <c r="F108" s="21" t="str">
        <f t="shared" ca="1" si="6"/>
        <v>$E$108</v>
      </c>
      <c r="G108" s="36"/>
    </row>
    <row r="109" spans="1:7" ht="24" x14ac:dyDescent="0.4">
      <c r="A109" s="21">
        <f>IF(ISBLANK(B109),"",COUNTA(B$2:$B109))</f>
        <v>108</v>
      </c>
      <c r="B109" s="22" t="s">
        <v>347</v>
      </c>
      <c r="C109" s="23" t="s">
        <v>256</v>
      </c>
      <c r="D109" s="23" t="s">
        <v>257</v>
      </c>
      <c r="E109" s="21" t="str">
        <f>IF(願書!D61="","",願書!D61)</f>
        <v/>
      </c>
      <c r="F109" s="21" t="str">
        <f t="shared" ca="1" si="6"/>
        <v>$E$109</v>
      </c>
      <c r="G109" s="36"/>
    </row>
    <row r="110" spans="1:7" ht="24" x14ac:dyDescent="0.4">
      <c r="A110" s="21">
        <f>IF(ISBLANK(B110),"",COUNTA(B$2:$B110))</f>
        <v>109</v>
      </c>
      <c r="B110" s="22" t="s">
        <v>348</v>
      </c>
      <c r="C110" s="23" t="s">
        <v>256</v>
      </c>
      <c r="D110" s="23" t="s">
        <v>257</v>
      </c>
      <c r="E110" s="21" t="str">
        <f>IF(願書!P61="","",願書!P61)</f>
        <v/>
      </c>
      <c r="F110" s="21" t="str">
        <f t="shared" ca="1" si="6"/>
        <v>$E$110</v>
      </c>
      <c r="G110" s="36"/>
    </row>
    <row r="111" spans="1:7" ht="24" x14ac:dyDescent="0.4">
      <c r="A111" s="21">
        <f>IF(ISBLANK(B111),"",COUNTA(B$2:$B111))</f>
        <v>110</v>
      </c>
      <c r="B111" s="22" t="s">
        <v>349</v>
      </c>
      <c r="C111" s="23" t="s">
        <v>256</v>
      </c>
      <c r="D111" s="23" t="s">
        <v>257</v>
      </c>
      <c r="E111" s="21" t="str">
        <f>IF(AND(ISBLANK(願書!H61), ISBLANK(願書!K61), ISBLANK(願書!N61)), "",TEXT(DATEVALUE(願書!H61&amp;"/"&amp;願書!K61&amp;"/"&amp;願書!N61),"YYYY/MM/DD"))</f>
        <v/>
      </c>
      <c r="F111" s="21" t="str">
        <f t="shared" ca="1" si="6"/>
        <v>$E$111</v>
      </c>
      <c r="G111" s="36"/>
    </row>
    <row r="112" spans="1:7" ht="24" x14ac:dyDescent="0.4">
      <c r="A112" s="21">
        <f>IF(ISBLANK(B112),"",COUNTA(B$2:$B112))</f>
        <v>111</v>
      </c>
      <c r="B112" s="22" t="s">
        <v>350</v>
      </c>
      <c r="C112" s="23" t="s">
        <v>256</v>
      </c>
      <c r="D112" s="23" t="s">
        <v>257</v>
      </c>
      <c r="E112" s="21" t="str">
        <f>IF(願書!T61="","",願書!T61)</f>
        <v/>
      </c>
      <c r="F112" s="21" t="str">
        <f t="shared" ca="1" si="6"/>
        <v>$E$112</v>
      </c>
      <c r="G112" s="36"/>
    </row>
    <row r="113" spans="1:7" ht="24" x14ac:dyDescent="0.4">
      <c r="A113" s="21">
        <f>IF(ISBLANK(B113),"",COUNTA(B$2:$B113))</f>
        <v>112</v>
      </c>
      <c r="B113" s="22" t="s">
        <v>351</v>
      </c>
      <c r="C113" s="23" t="s">
        <v>256</v>
      </c>
      <c r="D113" s="23" t="s">
        <v>257</v>
      </c>
      <c r="E113" s="21" t="str">
        <f>IF(願書!Y61="","",願書!Y61)</f>
        <v/>
      </c>
      <c r="F113" s="21" t="str">
        <f t="shared" ca="1" si="6"/>
        <v>$E$113</v>
      </c>
      <c r="G113" s="36"/>
    </row>
    <row r="114" spans="1:7" ht="24" x14ac:dyDescent="0.4">
      <c r="A114" s="21">
        <f>IF(ISBLANK(B114),"",COUNTA(B$2:$B114))</f>
        <v>113</v>
      </c>
      <c r="B114" s="22" t="s">
        <v>352</v>
      </c>
      <c r="C114" s="23" t="s">
        <v>256</v>
      </c>
      <c r="D114" s="23" t="s">
        <v>257</v>
      </c>
      <c r="E114" s="21" t="str">
        <f>IF(願書!AC61="","",願書!AC61)</f>
        <v/>
      </c>
      <c r="F114" s="21" t="str">
        <f t="shared" ca="1" si="6"/>
        <v>$E$114</v>
      </c>
      <c r="G114" s="36"/>
    </row>
    <row r="115" spans="1:7" x14ac:dyDescent="0.4">
      <c r="A115" s="21">
        <f>IF(ISBLANK(B115),"",COUNTA(B$2:$B115))</f>
        <v>114</v>
      </c>
      <c r="B115" s="22" t="s">
        <v>353</v>
      </c>
      <c r="C115" s="23" t="s">
        <v>354</v>
      </c>
      <c r="D115" s="22" t="s">
        <v>355</v>
      </c>
      <c r="E115" s="21" t="str">
        <f>IF(願書!A66="","",願書!A66)</f>
        <v/>
      </c>
      <c r="F115" s="21" t="str">
        <f t="shared" ca="1" si="1"/>
        <v>$E$115</v>
      </c>
      <c r="G115" s="36"/>
    </row>
    <row r="116" spans="1:7" x14ac:dyDescent="0.4">
      <c r="A116" s="21">
        <f>IF(ISBLANK(B116),"",COUNTA(B$2:$B116))</f>
        <v>115</v>
      </c>
      <c r="B116" s="22" t="s">
        <v>356</v>
      </c>
      <c r="C116" s="23" t="s">
        <v>354</v>
      </c>
      <c r="D116" s="22" t="s">
        <v>357</v>
      </c>
      <c r="E116" s="21" t="str">
        <f>IF(願書!C66="","",願書!C66)</f>
        <v/>
      </c>
      <c r="F116" s="21" t="str">
        <f t="shared" ca="1" si="1"/>
        <v>$E$116</v>
      </c>
      <c r="G116" s="36"/>
    </row>
    <row r="117" spans="1:7" x14ac:dyDescent="0.4">
      <c r="A117" s="21">
        <f>IF(ISBLANK(B117),"",COUNTA(B$2:$B117))</f>
        <v>116</v>
      </c>
      <c r="B117" s="22" t="s">
        <v>358</v>
      </c>
      <c r="C117" s="23" t="s">
        <v>354</v>
      </c>
      <c r="D117" s="22" t="s">
        <v>359</v>
      </c>
      <c r="E117" s="21" t="str">
        <f>IF(AND(ISBLANK(願書!F66), ISBLANK(願書!H66), ISBLANK(願書!K66)), "",TEXT(DATEVALUE(願書!F66&amp;"/"&amp;願書!H66&amp;"/"&amp;願書!K66),"YYYY/MM/DD"))</f>
        <v/>
      </c>
      <c r="F117" s="21" t="str">
        <f t="shared" ca="1" si="1"/>
        <v>$E$117</v>
      </c>
      <c r="G117" s="36"/>
    </row>
    <row r="118" spans="1:7" x14ac:dyDescent="0.4">
      <c r="A118" s="21">
        <f>IF(ISBLANK(B118),"",COUNTA(B$2:$B118))</f>
        <v>117</v>
      </c>
      <c r="B118" s="22" t="s">
        <v>360</v>
      </c>
      <c r="C118" s="23" t="s">
        <v>354</v>
      </c>
      <c r="D118" s="22" t="s">
        <v>361</v>
      </c>
      <c r="E118" s="21" t="str">
        <f>IF(願書!O66="","",願書!O66)</f>
        <v/>
      </c>
      <c r="F118" s="21" t="str">
        <f t="shared" ca="1" si="1"/>
        <v>$E$118</v>
      </c>
      <c r="G118" s="36"/>
    </row>
    <row r="119" spans="1:7" ht="24" x14ac:dyDescent="0.4">
      <c r="A119" s="21">
        <f>IF(ISBLANK(B119),"",COUNTA(B$2:$B119))</f>
        <v>118</v>
      </c>
      <c r="B119" s="22" t="s">
        <v>362</v>
      </c>
      <c r="C119" s="23" t="s">
        <v>354</v>
      </c>
      <c r="D119" s="22" t="s">
        <v>363</v>
      </c>
      <c r="E119" s="21" t="str">
        <f>IF(願書!R66="☑",IF(願書!R67="☑","エラー","有"),IF(願書!R67="☑","無",""))</f>
        <v/>
      </c>
      <c r="F119" s="21" t="str">
        <f t="shared" ca="1" si="1"/>
        <v>$E$119</v>
      </c>
      <c r="G119" s="36"/>
    </row>
    <row r="120" spans="1:7" x14ac:dyDescent="0.4">
      <c r="A120" s="21">
        <f>IF(ISBLANK(B120),"",COUNTA(B$2:$B120))</f>
        <v>119</v>
      </c>
      <c r="B120" s="22" t="s">
        <v>364</v>
      </c>
      <c r="C120" s="23" t="s">
        <v>354</v>
      </c>
      <c r="D120" s="22" t="s">
        <v>365</v>
      </c>
      <c r="E120" s="21" t="str">
        <f>IF(願書!W66="","",願書!W66)</f>
        <v/>
      </c>
      <c r="F120" s="21" t="str">
        <f t="shared" ca="1" si="1"/>
        <v>$E$120</v>
      </c>
      <c r="G120" s="36"/>
    </row>
    <row r="121" spans="1:7" x14ac:dyDescent="0.4">
      <c r="A121" s="21">
        <f>IF(ISBLANK(B121),"",COUNTA(B$2:$B121))</f>
        <v>120</v>
      </c>
      <c r="B121" s="22" t="s">
        <v>366</v>
      </c>
      <c r="C121" s="23" t="s">
        <v>354</v>
      </c>
      <c r="D121" s="22" t="s">
        <v>367</v>
      </c>
      <c r="E121" s="21" t="str">
        <f>IF(願書!AC66="","",願書!AC66)</f>
        <v/>
      </c>
      <c r="F121" s="21" t="str">
        <f t="shared" ca="1" si="1"/>
        <v>$E$121</v>
      </c>
      <c r="G121" s="36"/>
    </row>
    <row r="122" spans="1:7" x14ac:dyDescent="0.4">
      <c r="A122" s="21">
        <f>IF(ISBLANK(B122),"",COUNTA(B$2:$B122))</f>
        <v>121</v>
      </c>
      <c r="B122" s="22" t="s">
        <v>368</v>
      </c>
      <c r="C122" s="23" t="s">
        <v>354</v>
      </c>
      <c r="D122" s="22" t="s">
        <v>369</v>
      </c>
      <c r="E122" s="21" t="str">
        <f>IF(願書!A68="","",願書!A68)</f>
        <v/>
      </c>
      <c r="F122" s="21" t="str">
        <f t="shared" ca="1" si="1"/>
        <v>$E$122</v>
      </c>
      <c r="G122" s="36"/>
    </row>
    <row r="123" spans="1:7" x14ac:dyDescent="0.4">
      <c r="A123" s="21">
        <f>IF(ISBLANK(B123),"",COUNTA(B$2:$B123))</f>
        <v>122</v>
      </c>
      <c r="B123" s="22" t="s">
        <v>370</v>
      </c>
      <c r="C123" s="23" t="s">
        <v>354</v>
      </c>
      <c r="D123" s="22" t="s">
        <v>371</v>
      </c>
      <c r="E123" s="21" t="str">
        <f>IF(願書!C68="","",願書!C68)</f>
        <v/>
      </c>
      <c r="F123" s="21" t="str">
        <f t="shared" ca="1" si="1"/>
        <v>$E$123</v>
      </c>
      <c r="G123" s="36"/>
    </row>
    <row r="124" spans="1:7" x14ac:dyDescent="0.4">
      <c r="A124" s="21">
        <f>IF(ISBLANK(B124),"",COUNTA(B$2:$B124))</f>
        <v>123</v>
      </c>
      <c r="B124" s="22" t="s">
        <v>372</v>
      </c>
      <c r="C124" s="23" t="s">
        <v>354</v>
      </c>
      <c r="D124" s="22" t="s">
        <v>373</v>
      </c>
      <c r="E124" s="21" t="str">
        <f>IF(AND(ISBLANK(願書!F68), ISBLANK(願書!H68), ISBLANK(願書!K68)), "",TEXT(DATEVALUE(願書!F68&amp;"/"&amp;願書!H68&amp;"/"&amp;願書!K68),"YYYY/MM/DD"))</f>
        <v/>
      </c>
      <c r="F124" s="21" t="str">
        <f t="shared" ca="1" si="1"/>
        <v>$E$124</v>
      </c>
      <c r="G124" s="36"/>
    </row>
    <row r="125" spans="1:7" x14ac:dyDescent="0.4">
      <c r="A125" s="21">
        <f>IF(ISBLANK(B125),"",COUNTA(B$2:$B125))</f>
        <v>124</v>
      </c>
      <c r="B125" s="22" t="s">
        <v>374</v>
      </c>
      <c r="C125" s="23" t="s">
        <v>354</v>
      </c>
      <c r="D125" s="22" t="s">
        <v>375</v>
      </c>
      <c r="E125" s="21" t="str">
        <f>IF(願書!O68="","",願書!O68)</f>
        <v/>
      </c>
      <c r="F125" s="21" t="str">
        <f t="shared" ca="1" si="1"/>
        <v>$E$125</v>
      </c>
      <c r="G125" s="36"/>
    </row>
    <row r="126" spans="1:7" ht="24" x14ac:dyDescent="0.4">
      <c r="A126" s="21">
        <f>IF(ISBLANK(B126),"",COUNTA(B$2:$B126))</f>
        <v>125</v>
      </c>
      <c r="B126" s="22" t="s">
        <v>376</v>
      </c>
      <c r="C126" s="23" t="s">
        <v>354</v>
      </c>
      <c r="D126" s="22" t="s">
        <v>377</v>
      </c>
      <c r="E126" s="21" t="str">
        <f>IF(願書!R68="☑",IF(願書!R69="☑","エラー","有"),IF(願書!R69="☑","無",""))</f>
        <v/>
      </c>
      <c r="F126" s="21" t="str">
        <f t="shared" ca="1" si="1"/>
        <v>$E$126</v>
      </c>
      <c r="G126" s="36"/>
    </row>
    <row r="127" spans="1:7" x14ac:dyDescent="0.4">
      <c r="A127" s="21">
        <f>IF(ISBLANK(B127),"",COUNTA(B$2:$B127))</f>
        <v>126</v>
      </c>
      <c r="B127" s="22" t="s">
        <v>378</v>
      </c>
      <c r="C127" s="23" t="s">
        <v>354</v>
      </c>
      <c r="D127" s="22" t="s">
        <v>379</v>
      </c>
      <c r="E127" s="21" t="str">
        <f>IF(願書!W68="","",願書!W68)</f>
        <v/>
      </c>
      <c r="F127" s="21" t="str">
        <f t="shared" ca="1" si="1"/>
        <v>$E$127</v>
      </c>
      <c r="G127" s="36"/>
    </row>
    <row r="128" spans="1:7" x14ac:dyDescent="0.4">
      <c r="A128" s="21">
        <f>IF(ISBLANK(B128),"",COUNTA(B$2:$B128))</f>
        <v>127</v>
      </c>
      <c r="B128" s="22" t="s">
        <v>380</v>
      </c>
      <c r="C128" s="23" t="s">
        <v>354</v>
      </c>
      <c r="D128" s="22" t="s">
        <v>381</v>
      </c>
      <c r="E128" s="21" t="str">
        <f>IF(願書!AC68="","",願書!AC68)</f>
        <v/>
      </c>
      <c r="F128" s="21" t="str">
        <f t="shared" ca="1" si="1"/>
        <v>$E$128</v>
      </c>
      <c r="G128" s="36"/>
    </row>
    <row r="129" spans="1:7" x14ac:dyDescent="0.4">
      <c r="A129" s="21">
        <f>IF(ISBLANK(B129),"",COUNTA(B$2:$B129))</f>
        <v>128</v>
      </c>
      <c r="B129" s="22" t="s">
        <v>382</v>
      </c>
      <c r="C129" s="23" t="s">
        <v>354</v>
      </c>
      <c r="D129" s="22" t="s">
        <v>383</v>
      </c>
      <c r="E129" s="21" t="str">
        <f>IF(願書!A70="","",願書!A70)</f>
        <v/>
      </c>
      <c r="F129" s="21" t="str">
        <f t="shared" ca="1" si="1"/>
        <v>$E$129</v>
      </c>
      <c r="G129" s="36"/>
    </row>
    <row r="130" spans="1:7" x14ac:dyDescent="0.4">
      <c r="A130" s="21">
        <f>IF(ISBLANK(B130),"",COUNTA(B$2:$B130))</f>
        <v>129</v>
      </c>
      <c r="B130" s="22" t="s">
        <v>384</v>
      </c>
      <c r="C130" s="23" t="s">
        <v>354</v>
      </c>
      <c r="D130" s="22" t="s">
        <v>385</v>
      </c>
      <c r="E130" s="21" t="str">
        <f>IF(願書!C70="","",願書!C70)</f>
        <v/>
      </c>
      <c r="F130" s="21" t="str">
        <f t="shared" ca="1" si="1"/>
        <v>$E$130</v>
      </c>
      <c r="G130" s="36"/>
    </row>
    <row r="131" spans="1:7" x14ac:dyDescent="0.4">
      <c r="A131" s="21">
        <f>IF(ISBLANK(B131),"",COUNTA(B$2:$B131))</f>
        <v>130</v>
      </c>
      <c r="B131" s="22" t="s">
        <v>386</v>
      </c>
      <c r="C131" s="23" t="s">
        <v>354</v>
      </c>
      <c r="D131" s="22" t="s">
        <v>387</v>
      </c>
      <c r="E131" s="21" t="str">
        <f>IF(AND(ISBLANK(願書!F70), ISBLANK(願書!H70), ISBLANK(願書!K70)), "",TEXT(DATEVALUE(願書!F70&amp;"/"&amp;願書!H70&amp;"/"&amp;願書!K70),"YYYY/MM/DD"))</f>
        <v/>
      </c>
      <c r="F131" s="21" t="str">
        <f t="shared" ca="1" si="1"/>
        <v>$E$131</v>
      </c>
      <c r="G131" s="36"/>
    </row>
    <row r="132" spans="1:7" x14ac:dyDescent="0.4">
      <c r="A132" s="21">
        <f>IF(ISBLANK(B132),"",COUNTA(B$2:$B132))</f>
        <v>131</v>
      </c>
      <c r="B132" s="22" t="s">
        <v>388</v>
      </c>
      <c r="C132" s="23" t="s">
        <v>354</v>
      </c>
      <c r="D132" s="22" t="s">
        <v>389</v>
      </c>
      <c r="E132" s="21" t="str">
        <f>IF(願書!O70="","",願書!O70)</f>
        <v/>
      </c>
      <c r="F132" s="21" t="str">
        <f t="shared" ca="1" si="1"/>
        <v>$E$132</v>
      </c>
      <c r="G132" s="36"/>
    </row>
    <row r="133" spans="1:7" ht="24" x14ac:dyDescent="0.4">
      <c r="A133" s="21">
        <f>IF(ISBLANK(B133),"",COUNTA(B$2:$B133))</f>
        <v>132</v>
      </c>
      <c r="B133" s="22" t="s">
        <v>390</v>
      </c>
      <c r="C133" s="23" t="s">
        <v>354</v>
      </c>
      <c r="D133" s="22" t="s">
        <v>391</v>
      </c>
      <c r="E133" s="21" t="str">
        <f>IF(願書!R70="☑",IF(願書!R71="☑","エラー","有"),IF(願書!R71="☑","無",""))</f>
        <v/>
      </c>
      <c r="F133" s="21" t="str">
        <f t="shared" ca="1" si="1"/>
        <v>$E$133</v>
      </c>
      <c r="G133" s="36"/>
    </row>
    <row r="134" spans="1:7" x14ac:dyDescent="0.4">
      <c r="A134" s="21">
        <f>IF(ISBLANK(B134),"",COUNTA(B$2:$B134))</f>
        <v>133</v>
      </c>
      <c r="B134" s="22" t="s">
        <v>392</v>
      </c>
      <c r="C134" s="23" t="s">
        <v>354</v>
      </c>
      <c r="D134" s="22" t="s">
        <v>393</v>
      </c>
      <c r="E134" s="21" t="str">
        <f>IF(願書!W70="","",願書!W70)</f>
        <v/>
      </c>
      <c r="F134" s="21" t="str">
        <f t="shared" ca="1" si="1"/>
        <v>$E$134</v>
      </c>
      <c r="G134" s="36"/>
    </row>
    <row r="135" spans="1:7" x14ac:dyDescent="0.4">
      <c r="A135" s="21">
        <f>IF(ISBLANK(B135),"",COUNTA(B$2:$B135))</f>
        <v>134</v>
      </c>
      <c r="B135" s="22" t="s">
        <v>394</v>
      </c>
      <c r="C135" s="23" t="s">
        <v>354</v>
      </c>
      <c r="D135" s="22" t="s">
        <v>395</v>
      </c>
      <c r="E135" s="21" t="str">
        <f>IF(願書!AC70="","",願書!AC70)</f>
        <v/>
      </c>
      <c r="F135" s="21" t="str">
        <f t="shared" ca="1" si="1"/>
        <v>$E$135</v>
      </c>
      <c r="G135" s="36"/>
    </row>
    <row r="136" spans="1:7" x14ac:dyDescent="0.4">
      <c r="A136" s="21">
        <f>IF(ISBLANK(B136),"",COUNTA(B$2:$B136))</f>
        <v>135</v>
      </c>
      <c r="B136" s="22" t="s">
        <v>396</v>
      </c>
      <c r="C136" s="23" t="s">
        <v>354</v>
      </c>
      <c r="D136" s="22" t="s">
        <v>397</v>
      </c>
      <c r="E136" s="21" t="str">
        <f>IF(願書!A72="","",願書!A72)</f>
        <v/>
      </c>
      <c r="F136" s="21" t="str">
        <f t="shared" ca="1" si="1"/>
        <v>$E$136</v>
      </c>
      <c r="G136" s="36"/>
    </row>
    <row r="137" spans="1:7" x14ac:dyDescent="0.4">
      <c r="A137" s="21">
        <f>IF(ISBLANK(B137),"",COUNTA(B$2:$B137))</f>
        <v>136</v>
      </c>
      <c r="B137" s="22" t="s">
        <v>398</v>
      </c>
      <c r="C137" s="23" t="s">
        <v>354</v>
      </c>
      <c r="D137" s="22" t="s">
        <v>399</v>
      </c>
      <c r="E137" s="21" t="str">
        <f>IF(願書!C72="","",願書!C72)</f>
        <v/>
      </c>
      <c r="F137" s="21" t="str">
        <f t="shared" ca="1" si="1"/>
        <v>$E$137</v>
      </c>
      <c r="G137" s="36"/>
    </row>
    <row r="138" spans="1:7" x14ac:dyDescent="0.4">
      <c r="A138" s="21">
        <f>IF(ISBLANK(B138),"",COUNTA(B$2:$B138))</f>
        <v>137</v>
      </c>
      <c r="B138" s="22" t="s">
        <v>400</v>
      </c>
      <c r="C138" s="23" t="s">
        <v>354</v>
      </c>
      <c r="D138" s="22" t="s">
        <v>401</v>
      </c>
      <c r="E138" s="21" t="str">
        <f>IF(AND(ISBLANK(願書!F72), ISBLANK(願書!H72), ISBLANK(願書!K72)), "",TEXT(DATEVALUE(願書!F72&amp;"/"&amp;願書!H72&amp;"/"&amp;願書!K72),"YYYY/MM/DD"))</f>
        <v/>
      </c>
      <c r="F138" s="21" t="str">
        <f t="shared" ca="1" si="1"/>
        <v>$E$138</v>
      </c>
      <c r="G138" s="36"/>
    </row>
    <row r="139" spans="1:7" x14ac:dyDescent="0.4">
      <c r="A139" s="21">
        <f>IF(ISBLANK(B139),"",COUNTA(B$2:$B139))</f>
        <v>138</v>
      </c>
      <c r="B139" s="22" t="s">
        <v>402</v>
      </c>
      <c r="C139" s="23" t="s">
        <v>354</v>
      </c>
      <c r="D139" s="22" t="s">
        <v>403</v>
      </c>
      <c r="E139" s="21" t="str">
        <f>IF(願書!O72="","",願書!O72)</f>
        <v/>
      </c>
      <c r="F139" s="21" t="str">
        <f t="shared" ca="1" si="1"/>
        <v>$E$139</v>
      </c>
      <c r="G139" s="36"/>
    </row>
    <row r="140" spans="1:7" ht="24" x14ac:dyDescent="0.4">
      <c r="A140" s="21">
        <f>IF(ISBLANK(B140),"",COUNTA(B$2:$B140))</f>
        <v>139</v>
      </c>
      <c r="B140" s="22" t="s">
        <v>404</v>
      </c>
      <c r="C140" s="23" t="s">
        <v>354</v>
      </c>
      <c r="D140" s="22" t="s">
        <v>405</v>
      </c>
      <c r="E140" s="21" t="str">
        <f>IF(願書!R72="☑",IF(願書!R73="☑","エラー","有"),IF(願書!R73="☑","無",""))</f>
        <v/>
      </c>
      <c r="F140" s="21" t="str">
        <f t="shared" ca="1" si="1"/>
        <v>$E$140</v>
      </c>
      <c r="G140" s="36"/>
    </row>
    <row r="141" spans="1:7" x14ac:dyDescent="0.4">
      <c r="A141" s="21">
        <f>IF(ISBLANK(B141),"",COUNTA(B$2:$B141))</f>
        <v>140</v>
      </c>
      <c r="B141" s="22" t="s">
        <v>406</v>
      </c>
      <c r="C141" s="23" t="s">
        <v>354</v>
      </c>
      <c r="D141" s="22" t="s">
        <v>407</v>
      </c>
      <c r="E141" s="21" t="str">
        <f>IF(願書!W72="","",願書!W72)</f>
        <v/>
      </c>
      <c r="F141" s="21" t="str">
        <f t="shared" ca="1" si="1"/>
        <v>$E$141</v>
      </c>
      <c r="G141" s="36"/>
    </row>
    <row r="142" spans="1:7" x14ac:dyDescent="0.4">
      <c r="A142" s="21">
        <f>IF(ISBLANK(B142),"",COUNTA(B$2:$B142))</f>
        <v>141</v>
      </c>
      <c r="B142" s="22" t="s">
        <v>408</v>
      </c>
      <c r="C142" s="23" t="s">
        <v>354</v>
      </c>
      <c r="D142" s="22" t="s">
        <v>409</v>
      </c>
      <c r="E142" s="21" t="str">
        <f>IF(願書!AC72="","",願書!AC72)</f>
        <v/>
      </c>
      <c r="F142" s="21" t="str">
        <f t="shared" ca="1" si="1"/>
        <v>$E$142</v>
      </c>
      <c r="G142" s="36"/>
    </row>
    <row r="143" spans="1:7" x14ac:dyDescent="0.4">
      <c r="A143" s="21">
        <f>IF(ISBLANK(B143),"",COUNTA(B$2:$B143))</f>
        <v>142</v>
      </c>
      <c r="B143" s="22" t="s">
        <v>410</v>
      </c>
      <c r="C143" s="23" t="s">
        <v>218</v>
      </c>
      <c r="D143" s="22" t="s">
        <v>411</v>
      </c>
      <c r="E143" s="21" t="str">
        <f>IF(願書!AC77="","",願書!AC77)</f>
        <v/>
      </c>
      <c r="F143" s="21" t="str">
        <f t="shared" ca="1" si="1"/>
        <v>$E$143</v>
      </c>
      <c r="G143" s="36"/>
    </row>
    <row r="144" spans="1:7" ht="36" x14ac:dyDescent="0.4">
      <c r="A144" s="21">
        <f>IF(ISBLANK(B144),"",COUNTA(B$2:$B144))</f>
        <v>143</v>
      </c>
      <c r="B144" s="22" t="s">
        <v>412</v>
      </c>
      <c r="C144" s="23" t="s">
        <v>413</v>
      </c>
      <c r="D144" s="22" t="s">
        <v>414</v>
      </c>
      <c r="E144" s="21" t="str">
        <f>IF(願書!E80="","",願書!E80)</f>
        <v>小学校</v>
      </c>
      <c r="F144" s="21" t="str">
        <f t="shared" ca="1" si="1"/>
        <v>$E$144</v>
      </c>
      <c r="G144" s="36"/>
    </row>
    <row r="145" spans="1:7" ht="36" x14ac:dyDescent="0.4">
      <c r="A145" s="21">
        <f>IF(ISBLANK(B145),"",COUNTA(B$2:$B145))</f>
        <v>144</v>
      </c>
      <c r="B145" s="22" t="s">
        <v>415</v>
      </c>
      <c r="C145" s="23" t="s">
        <v>416</v>
      </c>
      <c r="D145" s="22" t="s">
        <v>417</v>
      </c>
      <c r="E145" s="21" t="str">
        <f>IF(願書!G80="","",願書!G80)</f>
        <v/>
      </c>
      <c r="F145" s="21" t="str">
        <f t="shared" ca="1" si="1"/>
        <v>$E$145</v>
      </c>
      <c r="G145" s="36"/>
    </row>
    <row r="146" spans="1:7" ht="36" x14ac:dyDescent="0.4">
      <c r="A146" s="21">
        <f>IF(ISBLANK(B146),"",COUNTA(B$2:$B146))</f>
        <v>145</v>
      </c>
      <c r="B146" s="22" t="s">
        <v>418</v>
      </c>
      <c r="C146" s="23" t="s">
        <v>416</v>
      </c>
      <c r="D146" s="22" t="s">
        <v>419</v>
      </c>
      <c r="E146" s="21" t="str">
        <f>IF(願書!N80="","",願書!N80)</f>
        <v/>
      </c>
      <c r="F146" s="21" t="str">
        <f t="shared" ca="1" si="1"/>
        <v>$E$146</v>
      </c>
      <c r="G146" s="36"/>
    </row>
    <row r="147" spans="1:7" ht="36" x14ac:dyDescent="0.4">
      <c r="A147" s="21">
        <f>IF(ISBLANK(B147),"",COUNTA(B$2:$B147))</f>
        <v>146</v>
      </c>
      <c r="B147" s="22" t="s">
        <v>420</v>
      </c>
      <c r="C147" s="23" t="s">
        <v>416</v>
      </c>
      <c r="D147" s="22" t="s">
        <v>421</v>
      </c>
      <c r="E147" s="21" t="str">
        <f>IF(OR(ISBLANK(願書!U80),ISBLANK(願書!Y80)),"",TEXT(DATE(願書!U80,願書!Y80,1),"yyyy/mm/dd"))</f>
        <v/>
      </c>
      <c r="F147" s="21" t="str">
        <f t="shared" ca="1" si="1"/>
        <v>$E$147</v>
      </c>
      <c r="G147" s="36"/>
    </row>
    <row r="148" spans="1:7" ht="36" x14ac:dyDescent="0.4">
      <c r="A148" s="21">
        <f>IF(ISBLANK(B148),"",COUNTA(B$2:$B148))</f>
        <v>147</v>
      </c>
      <c r="B148" s="22" t="s">
        <v>422</v>
      </c>
      <c r="C148" s="23" t="s">
        <v>416</v>
      </c>
      <c r="D148" s="22" t="s">
        <v>423</v>
      </c>
      <c r="E148" s="21" t="str">
        <f>IF(OR(ISBLANK(願書!AA80),ISBLANK(願書!AE80)),"",TEXT(DATE(願書!AA80,願書!AE80,1),"yyyy/mm/dd"))</f>
        <v/>
      </c>
      <c r="F148" s="21" t="str">
        <f t="shared" ca="1" si="1"/>
        <v>$E$148</v>
      </c>
      <c r="G148" s="36"/>
    </row>
    <row r="149" spans="1:7" ht="36" x14ac:dyDescent="0.4">
      <c r="A149" s="21">
        <f>IF(ISBLANK(B149),"",COUNTA(B$2:$B149))</f>
        <v>148</v>
      </c>
      <c r="B149" s="22" t="s">
        <v>424</v>
      </c>
      <c r="C149" s="23" t="s">
        <v>416</v>
      </c>
      <c r="D149" s="22" t="s">
        <v>425</v>
      </c>
      <c r="E149" s="21" t="str">
        <f>IF(AND(願書!G80&lt;&gt;"",願書!G81="",願書!G82="",願書!G83="",願書!G84=""),IF(願書!A85="☑","卒業",IF(願書!E85="☑","在学中",IF(願書!M85="☑","在学中",IF(願書!R85="☑","休学",IF(願書!AA85="☑","中退",""))))),"")</f>
        <v/>
      </c>
      <c r="F149" s="21" t="str">
        <f t="shared" ca="1" si="1"/>
        <v>$E$149</v>
      </c>
      <c r="G149" s="36"/>
    </row>
    <row r="150" spans="1:7" ht="36" x14ac:dyDescent="0.4">
      <c r="A150" s="21">
        <f>IF(ISBLANK(B150),"",COUNTA(B$2:$B150))</f>
        <v>149</v>
      </c>
      <c r="B150" s="22" t="s">
        <v>426</v>
      </c>
      <c r="C150" s="23" t="s">
        <v>413</v>
      </c>
      <c r="D150" s="22" t="s">
        <v>427</v>
      </c>
      <c r="E150" s="21" t="str">
        <f>IF(願書!E81="","",願書!E81)</f>
        <v>中学校</v>
      </c>
      <c r="F150" s="21" t="str">
        <f t="shared" ca="1" si="1"/>
        <v>$E$150</v>
      </c>
      <c r="G150" s="36"/>
    </row>
    <row r="151" spans="1:7" ht="36" x14ac:dyDescent="0.4">
      <c r="A151" s="21">
        <f>IF(ISBLANK(B151),"",COUNTA(B$2:$B151))</f>
        <v>150</v>
      </c>
      <c r="B151" s="22" t="s">
        <v>428</v>
      </c>
      <c r="C151" s="23" t="s">
        <v>416</v>
      </c>
      <c r="D151" s="22" t="s">
        <v>429</v>
      </c>
      <c r="E151" s="21" t="str">
        <f>IF(願書!G81="","",願書!G81)</f>
        <v/>
      </c>
      <c r="F151" s="21" t="str">
        <f t="shared" ca="1" si="1"/>
        <v>$E$151</v>
      </c>
      <c r="G151" s="36"/>
    </row>
    <row r="152" spans="1:7" ht="36" x14ac:dyDescent="0.4">
      <c r="A152" s="21">
        <f>IF(ISBLANK(B152),"",COUNTA(B$2:$B152))</f>
        <v>151</v>
      </c>
      <c r="B152" s="22" t="s">
        <v>430</v>
      </c>
      <c r="C152" s="23" t="s">
        <v>416</v>
      </c>
      <c r="D152" s="22" t="s">
        <v>431</v>
      </c>
      <c r="E152" s="21" t="str">
        <f>IF(願書!N81="","",願書!N81)</f>
        <v/>
      </c>
      <c r="F152" s="21" t="str">
        <f t="shared" ca="1" si="1"/>
        <v>$E$152</v>
      </c>
      <c r="G152" s="36"/>
    </row>
    <row r="153" spans="1:7" ht="36" x14ac:dyDescent="0.4">
      <c r="A153" s="21">
        <f>IF(ISBLANK(B153),"",COUNTA(B$2:$B153))</f>
        <v>152</v>
      </c>
      <c r="B153" s="22" t="s">
        <v>432</v>
      </c>
      <c r="C153" s="23" t="s">
        <v>416</v>
      </c>
      <c r="D153" s="22" t="s">
        <v>433</v>
      </c>
      <c r="E153" s="21" t="str">
        <f>IF(OR(ISBLANK(願書!U81),ISBLANK(願書!Y81)),"",TEXT(DATE(願書!U81,願書!Y81,1),"yyyy/mm/dd"))</f>
        <v/>
      </c>
      <c r="F153" s="21" t="str">
        <f t="shared" ca="1" si="1"/>
        <v>$E$153</v>
      </c>
      <c r="G153" s="36"/>
    </row>
    <row r="154" spans="1:7" ht="36" x14ac:dyDescent="0.4">
      <c r="A154" s="21">
        <f>IF(ISBLANK(B154),"",COUNTA(B$2:$B154))</f>
        <v>153</v>
      </c>
      <c r="B154" s="22" t="s">
        <v>434</v>
      </c>
      <c r="C154" s="23" t="s">
        <v>416</v>
      </c>
      <c r="D154" s="22" t="s">
        <v>435</v>
      </c>
      <c r="E154" s="21" t="str">
        <f>IF(OR(ISBLANK(願書!AA81),ISBLANK(願書!AE81)),"",TEXT(DATE(願書!AA81,願書!AE81,1),"yyyy/mm/dd"))</f>
        <v/>
      </c>
      <c r="F154" s="21" t="str">
        <f t="shared" ca="1" si="1"/>
        <v>$E$154</v>
      </c>
      <c r="G154" s="36"/>
    </row>
    <row r="155" spans="1:7" ht="36" x14ac:dyDescent="0.4">
      <c r="A155" s="21">
        <f>IF(ISBLANK(B155),"",COUNTA(B$2:$B155))</f>
        <v>154</v>
      </c>
      <c r="B155" s="22" t="s">
        <v>436</v>
      </c>
      <c r="C155" s="23" t="s">
        <v>416</v>
      </c>
      <c r="D155" s="22" t="s">
        <v>437</v>
      </c>
      <c r="E155" s="21" t="str">
        <f>IF(AND(願書!G81&lt;&gt;"",願書!G82="",願書!G83="",願書!G84=""),IF(願書!A85="☑","卒業",IF(願書!E85="☑","在学中",IF(願書!M85="☑","在学中",IF(願書!R85="☑","休学",IF(願書!AA85="☑","中退",""))))),"")</f>
        <v/>
      </c>
      <c r="F155" s="21" t="str">
        <f t="shared" ca="1" si="1"/>
        <v>$E$155</v>
      </c>
      <c r="G155" s="36"/>
    </row>
    <row r="156" spans="1:7" ht="36" x14ac:dyDescent="0.4">
      <c r="A156" s="21">
        <f>IF(ISBLANK(B156),"",COUNTA(B$2:$B156))</f>
        <v>155</v>
      </c>
      <c r="B156" s="22" t="s">
        <v>438</v>
      </c>
      <c r="C156" s="23" t="s">
        <v>413</v>
      </c>
      <c r="D156" s="22" t="s">
        <v>439</v>
      </c>
      <c r="E156" s="21" t="str">
        <f>IF(願書!E82="","",願書!E82)</f>
        <v>高等学校</v>
      </c>
      <c r="F156" s="21" t="str">
        <f t="shared" ca="1" si="1"/>
        <v>$E$156</v>
      </c>
      <c r="G156" s="36"/>
    </row>
    <row r="157" spans="1:7" ht="36" x14ac:dyDescent="0.4">
      <c r="A157" s="21">
        <f>IF(ISBLANK(B157),"",COUNTA(B$2:$B157))</f>
        <v>156</v>
      </c>
      <c r="B157" s="22" t="s">
        <v>440</v>
      </c>
      <c r="C157" s="23" t="s">
        <v>416</v>
      </c>
      <c r="D157" s="22" t="s">
        <v>441</v>
      </c>
      <c r="E157" s="21" t="str">
        <f>IF(願書!G82="","",願書!G82)</f>
        <v/>
      </c>
      <c r="F157" s="21" t="str">
        <f t="shared" ca="1" si="1"/>
        <v>$E$157</v>
      </c>
      <c r="G157" s="36"/>
    </row>
    <row r="158" spans="1:7" ht="36" x14ac:dyDescent="0.4">
      <c r="A158" s="21">
        <f>IF(ISBLANK(B158),"",COUNTA(B$2:$B158))</f>
        <v>157</v>
      </c>
      <c r="B158" s="22" t="s">
        <v>442</v>
      </c>
      <c r="C158" s="23" t="s">
        <v>416</v>
      </c>
      <c r="D158" s="22" t="s">
        <v>443</v>
      </c>
      <c r="E158" s="21" t="str">
        <f>IF(願書!N82="","",願書!N82)</f>
        <v/>
      </c>
      <c r="F158" s="21" t="str">
        <f t="shared" ca="1" si="1"/>
        <v>$E$158</v>
      </c>
      <c r="G158" s="36"/>
    </row>
    <row r="159" spans="1:7" ht="36" x14ac:dyDescent="0.4">
      <c r="A159" s="21">
        <f>IF(ISBLANK(B159),"",COUNTA(B$2:$B159))</f>
        <v>158</v>
      </c>
      <c r="B159" s="22" t="s">
        <v>444</v>
      </c>
      <c r="C159" s="23" t="s">
        <v>416</v>
      </c>
      <c r="D159" s="22" t="s">
        <v>445</v>
      </c>
      <c r="E159" s="21" t="str">
        <f>IF(OR(ISBLANK(願書!U82),ISBLANK(願書!Y82)),"",TEXT(DATE(願書!U82,願書!Y82,1),"yyyy/mm/dd"))</f>
        <v/>
      </c>
      <c r="F159" s="21" t="str">
        <f t="shared" ca="1" si="1"/>
        <v>$E$159</v>
      </c>
      <c r="G159" s="36"/>
    </row>
    <row r="160" spans="1:7" ht="36" x14ac:dyDescent="0.4">
      <c r="A160" s="21">
        <f>IF(ISBLANK(B160),"",COUNTA(B$2:$B160))</f>
        <v>159</v>
      </c>
      <c r="B160" s="22" t="s">
        <v>446</v>
      </c>
      <c r="C160" s="23" t="s">
        <v>416</v>
      </c>
      <c r="D160" s="22" t="s">
        <v>447</v>
      </c>
      <c r="E160" s="21" t="str">
        <f>IF(OR(ISBLANK(願書!AA82),ISBLANK(願書!AE82)),"",TEXT(DATE(願書!AA82,願書!AE82,1),"yyyy/mm/dd"))</f>
        <v/>
      </c>
      <c r="F160" s="21" t="str">
        <f t="shared" ca="1" si="1"/>
        <v>$E$160</v>
      </c>
      <c r="G160" s="36"/>
    </row>
    <row r="161" spans="1:7" ht="36" x14ac:dyDescent="0.4">
      <c r="A161" s="21">
        <f>IF(ISBLANK(B161),"",COUNTA(B$2:$B161))</f>
        <v>160</v>
      </c>
      <c r="B161" s="22" t="s">
        <v>448</v>
      </c>
      <c r="C161" s="23" t="s">
        <v>416</v>
      </c>
      <c r="D161" s="22" t="s">
        <v>449</v>
      </c>
      <c r="E161" s="21" t="str">
        <f>IF(AND(願書!G82&lt;&gt;"",願書!G83="",願書!G84=""),IF(願書!A85="☑","卒業",IF(願書!E85="☑","在学中",IF(願書!M85="☑","在学中",IF(願書!R85="☑","休学",IF(願書!AA85="☑","中退",""))))),"")</f>
        <v/>
      </c>
      <c r="F161" s="21" t="str">
        <f t="shared" ca="1" si="1"/>
        <v>$E$161</v>
      </c>
      <c r="G161" s="36"/>
    </row>
    <row r="162" spans="1:7" ht="36" x14ac:dyDescent="0.4">
      <c r="A162" s="21">
        <f>IF(ISBLANK(B162),"",COUNTA(B$2:$B162))</f>
        <v>161</v>
      </c>
      <c r="B162" s="22" t="s">
        <v>450</v>
      </c>
      <c r="C162" s="23" t="s">
        <v>413</v>
      </c>
      <c r="D162" s="22" t="s">
        <v>451</v>
      </c>
      <c r="E162" s="21" t="str">
        <f>IF(願書!E83="","",願書!E83)</f>
        <v/>
      </c>
      <c r="F162" s="21" t="str">
        <f t="shared" ca="1" si="1"/>
        <v>$E$162</v>
      </c>
      <c r="G162" s="36"/>
    </row>
    <row r="163" spans="1:7" ht="36" x14ac:dyDescent="0.4">
      <c r="A163" s="21">
        <f>IF(ISBLANK(B163),"",COUNTA(B$2:$B163))</f>
        <v>162</v>
      </c>
      <c r="B163" s="22" t="s">
        <v>452</v>
      </c>
      <c r="C163" s="23" t="s">
        <v>416</v>
      </c>
      <c r="D163" s="22" t="s">
        <v>453</v>
      </c>
      <c r="E163" s="21" t="str">
        <f>IF(願書!G83="","",願書!G83)</f>
        <v/>
      </c>
      <c r="F163" s="21" t="str">
        <f t="shared" ca="1" si="1"/>
        <v>$E$163</v>
      </c>
      <c r="G163" s="36"/>
    </row>
    <row r="164" spans="1:7" ht="24" x14ac:dyDescent="0.4">
      <c r="A164" s="21">
        <f>IF(ISBLANK(B164),"",COUNTA(B$2:$B164))</f>
        <v>163</v>
      </c>
      <c r="B164" s="22" t="s">
        <v>454</v>
      </c>
      <c r="C164" s="23" t="s">
        <v>455</v>
      </c>
      <c r="D164" s="22" t="s">
        <v>456</v>
      </c>
      <c r="E164" s="21" t="str">
        <f>IF(願書!N83="","",願書!N83)</f>
        <v/>
      </c>
      <c r="F164" s="21" t="str">
        <f t="shared" ca="1" si="1"/>
        <v>$E$164</v>
      </c>
      <c r="G164" s="36"/>
    </row>
    <row r="165" spans="1:7" ht="36" x14ac:dyDescent="0.4">
      <c r="A165" s="21">
        <f>IF(ISBLANK(B165),"",COUNTA(B$2:$B165))</f>
        <v>164</v>
      </c>
      <c r="B165" s="22" t="s">
        <v>457</v>
      </c>
      <c r="C165" s="23" t="s">
        <v>416</v>
      </c>
      <c r="D165" s="22" t="s">
        <v>458</v>
      </c>
      <c r="E165" s="21" t="str">
        <f>IF(OR(ISBLANK(願書!U83),ISBLANK(願書!Y83)),"",TEXT(DATE(願書!U83,願書!Y83,1),"yyyy/mm/dd"))</f>
        <v/>
      </c>
      <c r="F165" s="21" t="str">
        <f t="shared" ca="1" si="1"/>
        <v>$E$165</v>
      </c>
      <c r="G165" s="36"/>
    </row>
    <row r="166" spans="1:7" ht="36" x14ac:dyDescent="0.4">
      <c r="A166" s="21">
        <f>IF(ISBLANK(B166),"",COUNTA(B$2:$B166))</f>
        <v>165</v>
      </c>
      <c r="B166" s="22" t="s">
        <v>459</v>
      </c>
      <c r="C166" s="23" t="s">
        <v>416</v>
      </c>
      <c r="D166" s="22" t="s">
        <v>460</v>
      </c>
      <c r="E166" s="21" t="str">
        <f>IF(OR(ISBLANK(願書!AA83),ISBLANK(願書!AE83)),"",TEXT(DATE(願書!AA83,願書!AE83,1),"yyyy/mm/dd"))</f>
        <v/>
      </c>
      <c r="F166" s="21" t="str">
        <f t="shared" ca="1" si="1"/>
        <v>$E$166</v>
      </c>
      <c r="G166" s="36"/>
    </row>
    <row r="167" spans="1:7" ht="36" x14ac:dyDescent="0.4">
      <c r="A167" s="21">
        <f>IF(ISBLANK(B167),"",COUNTA(B$2:$B167))</f>
        <v>166</v>
      </c>
      <c r="B167" s="22" t="s">
        <v>461</v>
      </c>
      <c r="C167" s="23" t="s">
        <v>416</v>
      </c>
      <c r="D167" s="22" t="s">
        <v>462</v>
      </c>
      <c r="E167" s="21" t="str">
        <f>IF(AND(願書!G83&lt;&gt;"",願書!G84=""),IF(願書!A85="☑","卒業",IF(願書!E85="☑","在学中",IF(願書!M85="☑","在学中",IF(願書!R85="☑","休学",IF(願書!AA85="☑","中退",""))))),"")</f>
        <v/>
      </c>
      <c r="F167" s="21" t="str">
        <f t="shared" ca="1" si="1"/>
        <v>$E$167</v>
      </c>
      <c r="G167" s="36"/>
    </row>
    <row r="168" spans="1:7" ht="36" x14ac:dyDescent="0.4">
      <c r="A168" s="21">
        <f>IF(ISBLANK(B168),"",COUNTA(B$2:$B168))</f>
        <v>167</v>
      </c>
      <c r="B168" s="22" t="s">
        <v>463</v>
      </c>
      <c r="C168" s="23" t="s">
        <v>413</v>
      </c>
      <c r="D168" s="22" t="s">
        <v>464</v>
      </c>
      <c r="E168" s="21" t="str">
        <f>IF(願書!E84="","",願書!E84)</f>
        <v/>
      </c>
      <c r="F168" s="21" t="str">
        <f t="shared" ca="1" si="1"/>
        <v>$E$168</v>
      </c>
      <c r="G168" s="36"/>
    </row>
    <row r="169" spans="1:7" ht="36" x14ac:dyDescent="0.4">
      <c r="A169" s="21">
        <f>IF(ISBLANK(B169),"",COUNTA(B$2:$B169))</f>
        <v>168</v>
      </c>
      <c r="B169" s="22" t="s">
        <v>465</v>
      </c>
      <c r="C169" s="23" t="s">
        <v>416</v>
      </c>
      <c r="D169" s="22" t="s">
        <v>466</v>
      </c>
      <c r="E169" s="21" t="str">
        <f>IF(願書!G84="","",願書!G84)</f>
        <v/>
      </c>
      <c r="F169" s="21" t="str">
        <f t="shared" ca="1" si="1"/>
        <v>$E$169</v>
      </c>
      <c r="G169" s="36"/>
    </row>
    <row r="170" spans="1:7" ht="36" x14ac:dyDescent="0.4">
      <c r="A170" s="21">
        <f>IF(ISBLANK(B170),"",COUNTA(B$2:$B170))</f>
        <v>169</v>
      </c>
      <c r="B170" s="22" t="s">
        <v>467</v>
      </c>
      <c r="C170" s="23" t="s">
        <v>416</v>
      </c>
      <c r="D170" s="22" t="s">
        <v>468</v>
      </c>
      <c r="E170" s="21" t="str">
        <f>IF(願書!N84="","",願書!N84)</f>
        <v/>
      </c>
      <c r="F170" s="21" t="str">
        <f t="shared" ca="1" si="1"/>
        <v>$E$170</v>
      </c>
      <c r="G170" s="36"/>
    </row>
    <row r="171" spans="1:7" ht="36" x14ac:dyDescent="0.4">
      <c r="A171" s="21">
        <f>IF(ISBLANK(B171),"",COUNTA(B$2:$B171))</f>
        <v>170</v>
      </c>
      <c r="B171" s="22" t="s">
        <v>469</v>
      </c>
      <c r="C171" s="23" t="s">
        <v>416</v>
      </c>
      <c r="D171" s="22" t="s">
        <v>470</v>
      </c>
      <c r="E171" s="21" t="str">
        <f>IF(OR(ISBLANK(願書!U84),ISBLANK(願書!Y84)),"",TEXT(DATE(願書!U84,願書!Y84,1),"yyyy/mm/dd"))</f>
        <v/>
      </c>
      <c r="F171" s="21" t="str">
        <f t="shared" ca="1" si="1"/>
        <v>$E$171</v>
      </c>
      <c r="G171" s="36"/>
    </row>
    <row r="172" spans="1:7" ht="36" x14ac:dyDescent="0.4">
      <c r="A172" s="21">
        <f>IF(ISBLANK(B172),"",COUNTA(B$2:$B172))</f>
        <v>171</v>
      </c>
      <c r="B172" s="22" t="s">
        <v>471</v>
      </c>
      <c r="C172" s="23" t="s">
        <v>416</v>
      </c>
      <c r="D172" s="22" t="s">
        <v>472</v>
      </c>
      <c r="E172" s="21" t="str">
        <f>IF(OR(ISBLANK(願書!AA84),ISBLANK(願書!AE84)),"",TEXT(DATE(願書!AA84,願書!AE84,1),"yyyy/mm/dd"))</f>
        <v/>
      </c>
      <c r="F172" s="21" t="str">
        <f t="shared" ca="1" si="1"/>
        <v>$E$172</v>
      </c>
      <c r="G172" s="36"/>
    </row>
    <row r="173" spans="1:7" ht="36" x14ac:dyDescent="0.4">
      <c r="A173" s="21">
        <f>IF(ISBLANK(B173),"",COUNTA(B$2:$B173))</f>
        <v>172</v>
      </c>
      <c r="B173" s="22" t="s">
        <v>473</v>
      </c>
      <c r="C173" s="23" t="s">
        <v>416</v>
      </c>
      <c r="D173" s="22" t="s">
        <v>474</v>
      </c>
      <c r="E173" s="21" t="str">
        <f>IF(AND(願書!G84&lt;&gt;""),IF(願書!A85="☑","卒業",IF(願書!E85="☑","在学中",IF(願書!M85="☑","在学中",IF(願書!R85="☑","休学",IF(願書!AA85="☑","中退",""))))),"")</f>
        <v/>
      </c>
      <c r="F173" s="21" t="str">
        <f t="shared" ca="1" si="1"/>
        <v>$E$173</v>
      </c>
      <c r="G173" s="36"/>
    </row>
    <row r="174" spans="1:7" ht="36" x14ac:dyDescent="0.4">
      <c r="A174" s="21">
        <f>IF(ISBLANK(B174),"",COUNTA(B$2:$B174))</f>
        <v>173</v>
      </c>
      <c r="B174" s="22" t="s">
        <v>475</v>
      </c>
      <c r="C174" s="23" t="s">
        <v>416</v>
      </c>
      <c r="D174" s="22" t="s">
        <v>476</v>
      </c>
      <c r="E174" s="21" t="str">
        <f>IF(E169&lt;&gt;"",E168,IF(E163&lt;&gt;"",E162,IF(E157&lt;&gt;"",E156,IF(E151&lt;&gt;"",E150,IF(E145&lt;&gt;"",E144,"")))))</f>
        <v/>
      </c>
      <c r="F174" s="21" t="str">
        <f t="shared" ca="1" si="1"/>
        <v>$E$174</v>
      </c>
      <c r="G174" s="36"/>
    </row>
    <row r="175" spans="1:7" ht="36" x14ac:dyDescent="0.4">
      <c r="A175" s="21">
        <f>IF(ISBLANK(B175),"",COUNTA(B$2:$B175))</f>
        <v>174</v>
      </c>
      <c r="B175" s="22" t="s">
        <v>477</v>
      </c>
      <c r="C175" s="23" t="s">
        <v>478</v>
      </c>
      <c r="D175" s="22" t="s">
        <v>479</v>
      </c>
      <c r="E175" s="21" t="str">
        <f>IF(願書!A91="","",願書!A91)</f>
        <v/>
      </c>
      <c r="F175" s="21" t="str">
        <f t="shared" ca="1" si="1"/>
        <v>$E$175</v>
      </c>
      <c r="G175" s="36"/>
    </row>
    <row r="176" spans="1:7" ht="36" x14ac:dyDescent="0.4">
      <c r="A176" s="21">
        <f>IF(ISBLANK(B176),"",COUNTA(B$2:$B176))</f>
        <v>175</v>
      </c>
      <c r="B176" s="22" t="s">
        <v>418</v>
      </c>
      <c r="C176" s="23" t="s">
        <v>478</v>
      </c>
      <c r="D176" s="22" t="s">
        <v>480</v>
      </c>
      <c r="E176" s="21" t="str">
        <f>IF(願書!F91="","",願書!F91)</f>
        <v/>
      </c>
      <c r="F176" s="21" t="str">
        <f t="shared" ca="1" si="1"/>
        <v>$E$176</v>
      </c>
      <c r="G176" s="36"/>
    </row>
    <row r="177" spans="1:7" ht="36" x14ac:dyDescent="0.4">
      <c r="A177" s="21">
        <f>IF(ISBLANK(B177),"",COUNTA(B$2:$B177))</f>
        <v>176</v>
      </c>
      <c r="B177" s="22" t="s">
        <v>481</v>
      </c>
      <c r="C177" s="23" t="s">
        <v>478</v>
      </c>
      <c r="D177" s="22" t="s">
        <v>482</v>
      </c>
      <c r="E177" s="21" t="str">
        <f>IF(願書!K91="","",願書!K91)</f>
        <v/>
      </c>
      <c r="F177" s="21" t="str">
        <f t="shared" ca="1" si="1"/>
        <v>$E$177</v>
      </c>
      <c r="G177" s="22"/>
    </row>
    <row r="178" spans="1:7" ht="36" x14ac:dyDescent="0.4">
      <c r="A178" s="21">
        <f>IF(ISBLANK(B178),"",COUNTA(B$2:$B178))</f>
        <v>177</v>
      </c>
      <c r="B178" s="22" t="s">
        <v>483</v>
      </c>
      <c r="C178" s="23" t="s">
        <v>478</v>
      </c>
      <c r="D178" s="22" t="s">
        <v>484</v>
      </c>
      <c r="E178" s="21" t="str">
        <f>IF(OR(ISBLANK(願書!O91),ISBLANK(願書!T91)),"",TEXT(DATE(願書!O91,願書!T91,1),"yyyy/mm/dd"))</f>
        <v/>
      </c>
      <c r="F178" s="21" t="str">
        <f t="shared" ca="1" si="1"/>
        <v>$E$178</v>
      </c>
      <c r="G178" s="36"/>
    </row>
    <row r="179" spans="1:7" ht="36" x14ac:dyDescent="0.4">
      <c r="A179" s="21">
        <f>IF(ISBLANK(B179),"",COUNTA(B$2:$B179))</f>
        <v>178</v>
      </c>
      <c r="B179" s="22" t="s">
        <v>485</v>
      </c>
      <c r="C179" s="23" t="s">
        <v>478</v>
      </c>
      <c r="D179" s="22" t="s">
        <v>486</v>
      </c>
      <c r="E179" s="21" t="str">
        <f>IF(OR(ISBLANK(願書!Y91),ISBLANK(願書!AC91)),"",TEXT(DATE(願書!Y91,願書!AC91,1),"yyyy/mm/dd"))</f>
        <v/>
      </c>
      <c r="F179" s="21" t="str">
        <f t="shared" ca="1" si="1"/>
        <v>$E$179</v>
      </c>
      <c r="G179" s="36"/>
    </row>
    <row r="180" spans="1:7" ht="36" x14ac:dyDescent="0.4">
      <c r="A180" s="21">
        <f>IF(ISBLANK(B180),"",COUNTA(B$2:$B180))</f>
        <v>179</v>
      </c>
      <c r="B180" s="22" t="s">
        <v>487</v>
      </c>
      <c r="C180" s="23" t="s">
        <v>478</v>
      </c>
      <c r="D180" s="22" t="s">
        <v>488</v>
      </c>
      <c r="E180" s="21" t="str">
        <f>IF(願書!A92="","",願書!A92)</f>
        <v/>
      </c>
      <c r="F180" s="21" t="str">
        <f t="shared" ca="1" si="1"/>
        <v>$E$180</v>
      </c>
      <c r="G180" s="36"/>
    </row>
    <row r="181" spans="1:7" ht="36" x14ac:dyDescent="0.4">
      <c r="A181" s="21">
        <f>IF(ISBLANK(B181),"",COUNTA(B$2:$B181))</f>
        <v>180</v>
      </c>
      <c r="B181" s="22" t="s">
        <v>430</v>
      </c>
      <c r="C181" s="23" t="s">
        <v>478</v>
      </c>
      <c r="D181" s="22" t="s">
        <v>489</v>
      </c>
      <c r="E181" s="21" t="str">
        <f>IF(願書!F92="","",願書!F92)</f>
        <v/>
      </c>
      <c r="F181" s="21" t="str">
        <f t="shared" ca="1" si="1"/>
        <v>$E$181</v>
      </c>
      <c r="G181" s="36"/>
    </row>
    <row r="182" spans="1:7" ht="36" x14ac:dyDescent="0.4">
      <c r="A182" s="21">
        <f>IF(ISBLANK(B182),"",COUNTA(B$2:$B182))</f>
        <v>181</v>
      </c>
      <c r="B182" s="22" t="s">
        <v>490</v>
      </c>
      <c r="C182" s="23" t="s">
        <v>478</v>
      </c>
      <c r="D182" s="22" t="s">
        <v>491</v>
      </c>
      <c r="E182" s="21" t="str">
        <f>IF(願書!K92="","",願書!K92)</f>
        <v/>
      </c>
      <c r="F182" s="21" t="str">
        <f t="shared" ca="1" si="1"/>
        <v>$E$182</v>
      </c>
      <c r="G182" s="36"/>
    </row>
    <row r="183" spans="1:7" ht="36" x14ac:dyDescent="0.4">
      <c r="A183" s="21">
        <f>IF(ISBLANK(B183),"",COUNTA(B$2:$B183))</f>
        <v>182</v>
      </c>
      <c r="B183" s="22" t="s">
        <v>492</v>
      </c>
      <c r="C183" s="23" t="s">
        <v>478</v>
      </c>
      <c r="D183" s="22" t="s">
        <v>493</v>
      </c>
      <c r="E183" s="21" t="str">
        <f>IF(OR(ISBLANK(願書!O92),ISBLANK(願書!T92)),"",TEXT(DATE(願書!O92,願書!T92,1),"yyyy/mm/dd"))</f>
        <v/>
      </c>
      <c r="F183" s="21" t="str">
        <f t="shared" ca="1" si="1"/>
        <v>$E$183</v>
      </c>
      <c r="G183" s="36"/>
    </row>
    <row r="184" spans="1:7" ht="36" x14ac:dyDescent="0.4">
      <c r="A184" s="21">
        <f>IF(ISBLANK(B184),"",COUNTA(B$2:$B184))</f>
        <v>183</v>
      </c>
      <c r="B184" s="22" t="s">
        <v>494</v>
      </c>
      <c r="C184" s="23" t="s">
        <v>478</v>
      </c>
      <c r="D184" s="22" t="s">
        <v>495</v>
      </c>
      <c r="E184" s="21" t="str">
        <f>IF(OR(ISBLANK(願書!Y92),ISBLANK(願書!AC92)),"",TEXT(DATE(願書!Y92,願書!AC92,1),"yyyy/mm/dd"))</f>
        <v/>
      </c>
      <c r="F184" s="21" t="str">
        <f t="shared" ca="1" si="1"/>
        <v>$E$184</v>
      </c>
      <c r="G184" s="36"/>
    </row>
    <row r="185" spans="1:7" ht="36" x14ac:dyDescent="0.4">
      <c r="A185" s="21">
        <f>IF(ISBLANK(B185),"",COUNTA(B$2:$B185))</f>
        <v>184</v>
      </c>
      <c r="B185" s="22" t="s">
        <v>496</v>
      </c>
      <c r="C185" s="23" t="s">
        <v>478</v>
      </c>
      <c r="D185" s="22" t="s">
        <v>497</v>
      </c>
      <c r="E185" s="21" t="str">
        <f>IF(願書!A93="","",願書!A93)</f>
        <v/>
      </c>
      <c r="F185" s="21" t="str">
        <f t="shared" ca="1" si="1"/>
        <v>$E$185</v>
      </c>
      <c r="G185" s="36"/>
    </row>
    <row r="186" spans="1:7" ht="36" x14ac:dyDescent="0.4">
      <c r="A186" s="21">
        <f>IF(ISBLANK(B186),"",COUNTA(B$2:$B186))</f>
        <v>185</v>
      </c>
      <c r="B186" s="22" t="s">
        <v>442</v>
      </c>
      <c r="C186" s="23" t="s">
        <v>478</v>
      </c>
      <c r="D186" s="22" t="s">
        <v>498</v>
      </c>
      <c r="E186" s="21" t="str">
        <f>IF(願書!F93="","",願書!F93)</f>
        <v/>
      </c>
      <c r="F186" s="21" t="str">
        <f t="shared" ca="1" si="1"/>
        <v>$E$186</v>
      </c>
      <c r="G186" s="36"/>
    </row>
    <row r="187" spans="1:7" ht="36" x14ac:dyDescent="0.4">
      <c r="A187" s="21">
        <f>IF(ISBLANK(B187),"",COUNTA(B$2:$B187))</f>
        <v>186</v>
      </c>
      <c r="B187" s="22" t="s">
        <v>499</v>
      </c>
      <c r="C187" s="23" t="s">
        <v>478</v>
      </c>
      <c r="D187" s="22" t="s">
        <v>500</v>
      </c>
      <c r="E187" s="21" t="str">
        <f>IF(願書!K93="","",願書!K93)</f>
        <v/>
      </c>
      <c r="F187" s="21" t="str">
        <f t="shared" ca="1" si="1"/>
        <v>$E$187</v>
      </c>
      <c r="G187" s="36"/>
    </row>
    <row r="188" spans="1:7" ht="36" x14ac:dyDescent="0.4">
      <c r="A188" s="21">
        <f>IF(ISBLANK(B188),"",COUNTA(B$2:$B188))</f>
        <v>187</v>
      </c>
      <c r="B188" s="22" t="s">
        <v>501</v>
      </c>
      <c r="C188" s="23" t="s">
        <v>478</v>
      </c>
      <c r="D188" s="22" t="s">
        <v>502</v>
      </c>
      <c r="E188" s="21" t="str">
        <f>IF(OR(ISBLANK(願書!O93),ISBLANK(願書!T93)),"",TEXT(DATE(願書!O93,願書!T93,1),"yyyy/mm/dd"))</f>
        <v/>
      </c>
      <c r="F188" s="21" t="str">
        <f t="shared" ca="1" si="1"/>
        <v>$E$188</v>
      </c>
      <c r="G188" s="36"/>
    </row>
    <row r="189" spans="1:7" ht="36" x14ac:dyDescent="0.4">
      <c r="A189" s="21">
        <f>IF(ISBLANK(B189),"",COUNTA(B$2:$B189))</f>
        <v>188</v>
      </c>
      <c r="B189" s="22" t="s">
        <v>503</v>
      </c>
      <c r="C189" s="23" t="s">
        <v>478</v>
      </c>
      <c r="D189" s="22" t="s">
        <v>504</v>
      </c>
      <c r="E189" s="21" t="str">
        <f>IF(OR(ISBLANK(願書!Y93),ISBLANK(願書!AC93)),"",TEXT(DATE(願書!Y93,願書!AC93,1),"yyyy/mm/dd"))</f>
        <v/>
      </c>
      <c r="F189" s="21" t="str">
        <f t="shared" ca="1" si="1"/>
        <v>$E$189</v>
      </c>
      <c r="G189" s="36"/>
    </row>
    <row r="190" spans="1:7" ht="24" x14ac:dyDescent="0.4">
      <c r="A190" s="21">
        <f>IF(ISBLANK(B190),"",COUNTA(B$2:$B190))</f>
        <v>189</v>
      </c>
      <c r="B190" s="22" t="s">
        <v>415</v>
      </c>
      <c r="C190" s="23" t="s">
        <v>505</v>
      </c>
      <c r="D190" s="22" t="s">
        <v>506</v>
      </c>
      <c r="E190" s="21" t="str">
        <f>IF(願書!A98="","",願書!A98)</f>
        <v/>
      </c>
      <c r="F190" s="21" t="str">
        <f t="shared" ca="1" si="1"/>
        <v>$E$190</v>
      </c>
      <c r="G190" s="36"/>
    </row>
    <row r="191" spans="1:7" ht="24" x14ac:dyDescent="0.4">
      <c r="A191" s="21">
        <f>IF(ISBLANK(B191),"",COUNTA(B$2:$B191))</f>
        <v>190</v>
      </c>
      <c r="B191" s="22" t="s">
        <v>415</v>
      </c>
      <c r="C191" s="23" t="s">
        <v>256</v>
      </c>
      <c r="D191" s="23" t="s">
        <v>257</v>
      </c>
      <c r="E191" s="21" t="str">
        <f>IF(願書!A98="","",願書!A98)</f>
        <v/>
      </c>
      <c r="F191" s="21" t="str">
        <f t="shared" ca="1" si="1"/>
        <v>$E$191</v>
      </c>
      <c r="G191" s="36"/>
    </row>
    <row r="192" spans="1:7" ht="24" x14ac:dyDescent="0.4">
      <c r="A192" s="21">
        <f>IF(ISBLANK(B192),"",COUNTA(B$2:$B192))</f>
        <v>191</v>
      </c>
      <c r="B192" s="22" t="s">
        <v>415</v>
      </c>
      <c r="C192" s="23" t="s">
        <v>505</v>
      </c>
      <c r="D192" s="23" t="s">
        <v>507</v>
      </c>
      <c r="E192" s="21" t="str">
        <f>IF(AND(E190&lt;&gt;"",E209&lt;&gt;""),E190&amp;CHAR(10)&amp;E209,IF(E190&lt;&gt;"",E190,IF(E209&lt;&gt;"",E209,"")))</f>
        <v/>
      </c>
      <c r="F192" s="21" t="str">
        <f t="shared" ca="1" si="1"/>
        <v>$E$192</v>
      </c>
      <c r="G192" s="36"/>
    </row>
    <row r="193" spans="1:7" ht="24" x14ac:dyDescent="0.4">
      <c r="A193" s="21">
        <f>IF(ISBLANK(B193),"",COUNTA(B$2:$B193))</f>
        <v>192</v>
      </c>
      <c r="B193" s="22" t="s">
        <v>418</v>
      </c>
      <c r="C193" s="23" t="s">
        <v>256</v>
      </c>
      <c r="D193" s="23" t="s">
        <v>257</v>
      </c>
      <c r="E193" s="21" t="str">
        <f>IF(願書!E98="","",願書!E98)</f>
        <v/>
      </c>
      <c r="F193" s="21" t="str">
        <f t="shared" ca="1" si="1"/>
        <v>$E$193</v>
      </c>
      <c r="G193" s="36"/>
    </row>
    <row r="194" spans="1:7" ht="24" x14ac:dyDescent="0.4">
      <c r="A194" s="21">
        <f>IF(ISBLANK(B194),"",COUNTA(B$2:$B194))</f>
        <v>193</v>
      </c>
      <c r="B194" s="22" t="s">
        <v>418</v>
      </c>
      <c r="C194" s="23" t="s">
        <v>505</v>
      </c>
      <c r="D194" s="23" t="s">
        <v>508</v>
      </c>
      <c r="E194" s="21" t="str">
        <f>IF(AND(E193&lt;&gt;"",E211&lt;&gt;""),E193&amp;CHAR(10)&amp;E211,IF(E193&lt;&gt;"",E193,IF(E211&lt;&gt;"",E211,"")))</f>
        <v/>
      </c>
      <c r="F194" s="21" t="str">
        <f t="shared" ca="1" si="1"/>
        <v>$E$194</v>
      </c>
      <c r="G194" s="36"/>
    </row>
    <row r="195" spans="1:7" ht="24" x14ac:dyDescent="0.4">
      <c r="A195" s="21">
        <f>IF(ISBLANK(B195),"",COUNTA(B$2:$B195))</f>
        <v>194</v>
      </c>
      <c r="B195" s="22" t="s">
        <v>509</v>
      </c>
      <c r="C195" s="23" t="s">
        <v>505</v>
      </c>
      <c r="D195" s="22" t="s">
        <v>510</v>
      </c>
      <c r="E195" s="21" t="str">
        <f>IF(願書!I98="","",願書!I98)</f>
        <v/>
      </c>
      <c r="F195" s="21" t="str">
        <f t="shared" ca="1" si="1"/>
        <v>$E$195</v>
      </c>
      <c r="G195" s="36"/>
    </row>
    <row r="196" spans="1:7" ht="24" x14ac:dyDescent="0.4">
      <c r="A196" s="21">
        <f>IF(ISBLANK(B196),"",COUNTA(B$2:$B196))</f>
        <v>195</v>
      </c>
      <c r="B196" s="22" t="s">
        <v>509</v>
      </c>
      <c r="C196" s="23" t="s">
        <v>505</v>
      </c>
      <c r="D196" s="22" t="s">
        <v>511</v>
      </c>
      <c r="E196" s="21" t="str">
        <f>IF(AND(E195&lt;&gt;"",E212&lt;&gt;""),E195&amp;CHAR(10)&amp;E212,IF(E195&lt;&gt;"",E195,IF(E212&lt;&gt;"",E212,"")))</f>
        <v/>
      </c>
      <c r="F196" s="21" t="str">
        <f t="shared" ca="1" si="1"/>
        <v>$E$196</v>
      </c>
      <c r="G196" s="36"/>
    </row>
    <row r="197" spans="1:7" ht="24" x14ac:dyDescent="0.4">
      <c r="A197" s="21">
        <f>IF(ISBLANK(B197),"",COUNTA(B$2:$B197))</f>
        <v>196</v>
      </c>
      <c r="B197" s="22" t="s">
        <v>512</v>
      </c>
      <c r="C197" s="23" t="s">
        <v>505</v>
      </c>
      <c r="D197" s="22" t="s">
        <v>513</v>
      </c>
      <c r="E197" s="21" t="str">
        <f>IF(願書!M98="","",願書!M98)</f>
        <v/>
      </c>
      <c r="F197" s="21" t="str">
        <f t="shared" ca="1" si="1"/>
        <v>$E$197</v>
      </c>
      <c r="G197" s="36"/>
    </row>
    <row r="198" spans="1:7" ht="24" x14ac:dyDescent="0.4">
      <c r="A198" s="21">
        <f>IF(ISBLANK(B198),"",COUNTA(B$2:$B198))</f>
        <v>197</v>
      </c>
      <c r="B198" s="22" t="s">
        <v>512</v>
      </c>
      <c r="C198" s="23" t="s">
        <v>505</v>
      </c>
      <c r="D198" s="23" t="s">
        <v>514</v>
      </c>
      <c r="E198" s="21" t="str">
        <f>IF(AND(E197&lt;&gt;"",E213&lt;&gt;""),E197&amp;CHAR(10)&amp;E213,IF(E197&lt;&gt;"",E197,IF(E213&lt;&gt;"",E213,"")))</f>
        <v/>
      </c>
      <c r="F198" s="21" t="str">
        <f t="shared" ca="1" si="1"/>
        <v>$E$198</v>
      </c>
      <c r="G198" s="36"/>
    </row>
    <row r="199" spans="1:7" ht="24" x14ac:dyDescent="0.4">
      <c r="A199" s="21">
        <f>IF(ISBLANK(B199),"",COUNTA(B$2:$B199))</f>
        <v>198</v>
      </c>
      <c r="B199" s="22" t="s">
        <v>515</v>
      </c>
      <c r="C199" s="23" t="s">
        <v>278</v>
      </c>
      <c r="D199" s="23" t="s">
        <v>257</v>
      </c>
      <c r="E199" s="21" t="str">
        <f>IF(OR(ISBLANK(願書!I98),ISBLANK(願書!M98)),"",TEXT(DATE(願書!I98,願書!M98,1),"yyyy/mm/dd"))</f>
        <v/>
      </c>
      <c r="F199" s="21" t="str">
        <f t="shared" ca="1" si="1"/>
        <v>$E$199</v>
      </c>
      <c r="G199" s="36"/>
    </row>
    <row r="200" spans="1:7" ht="24" x14ac:dyDescent="0.4">
      <c r="A200" s="21">
        <f>IF(ISBLANK(B200),"",COUNTA(B$2:$B200))</f>
        <v>199</v>
      </c>
      <c r="B200" s="22" t="s">
        <v>516</v>
      </c>
      <c r="C200" s="23" t="s">
        <v>505</v>
      </c>
      <c r="D200" s="22" t="s">
        <v>517</v>
      </c>
      <c r="E200" s="21" t="str">
        <f>IF(願書!P98="","",願書!P98)</f>
        <v/>
      </c>
      <c r="F200" s="21" t="str">
        <f t="shared" ca="1" si="1"/>
        <v>$E$200</v>
      </c>
      <c r="G200" s="36"/>
    </row>
    <row r="201" spans="1:7" ht="24" x14ac:dyDescent="0.4">
      <c r="A201" s="21">
        <f>IF(ISBLANK(B201),"",COUNTA(B$2:$B201))</f>
        <v>200</v>
      </c>
      <c r="B201" s="22" t="s">
        <v>516</v>
      </c>
      <c r="C201" s="23" t="s">
        <v>505</v>
      </c>
      <c r="D201" s="22" t="s">
        <v>518</v>
      </c>
      <c r="E201" s="21" t="str">
        <f>IF(AND(E200&lt;&gt;"",E215&lt;&gt;""),E200&amp;CHAR(10)&amp;E215,IF(E200&lt;&gt;"",E200,IF(E215&lt;&gt;"",E215,"")))</f>
        <v/>
      </c>
      <c r="F201" s="21" t="str">
        <f t="shared" ca="1" si="1"/>
        <v>$E$201</v>
      </c>
      <c r="G201" s="36"/>
    </row>
    <row r="202" spans="1:7" ht="24" x14ac:dyDescent="0.4">
      <c r="A202" s="21">
        <f>IF(ISBLANK(B202),"",COUNTA(B$2:$B202))</f>
        <v>201</v>
      </c>
      <c r="B202" s="22" t="s">
        <v>519</v>
      </c>
      <c r="C202" s="23" t="s">
        <v>505</v>
      </c>
      <c r="D202" s="22" t="s">
        <v>520</v>
      </c>
      <c r="E202" s="21" t="str">
        <f>IF(願書!T98="","",願書!T98)</f>
        <v/>
      </c>
      <c r="F202" s="21" t="str">
        <f t="shared" ca="1" si="1"/>
        <v>$E$202</v>
      </c>
      <c r="G202" s="36"/>
    </row>
    <row r="203" spans="1:7" ht="24" x14ac:dyDescent="0.4">
      <c r="A203" s="21">
        <f>IF(ISBLANK(B203),"",COUNTA(B$2:$B203))</f>
        <v>202</v>
      </c>
      <c r="B203" s="22" t="s">
        <v>519</v>
      </c>
      <c r="C203" s="23" t="s">
        <v>505</v>
      </c>
      <c r="D203" s="22" t="s">
        <v>521</v>
      </c>
      <c r="E203" s="21" t="str">
        <f>IF(AND(E202&lt;&gt;"",E216&lt;&gt;""),E202&amp;CHAR(10)&amp;E216,IF(E202&lt;&gt;"",E202,IF(E216&lt;&gt;"",E216,"")))</f>
        <v/>
      </c>
      <c r="F203" s="21" t="str">
        <f t="shared" ca="1" si="1"/>
        <v>$E$203</v>
      </c>
      <c r="G203" s="36"/>
    </row>
    <row r="204" spans="1:7" ht="24" x14ac:dyDescent="0.4">
      <c r="A204" s="21">
        <f>IF(ISBLANK(B204),"",COUNTA(B$2:$B204))</f>
        <v>203</v>
      </c>
      <c r="B204" s="22" t="s">
        <v>522</v>
      </c>
      <c r="C204" s="23" t="s">
        <v>256</v>
      </c>
      <c r="D204" s="23" t="s">
        <v>257</v>
      </c>
      <c r="E204" s="21" t="str">
        <f>IF(OR(ISBLANK(願書!P98),ISBLANK(願書!T98)),"",TEXT(DATE(願書!P98,願書!T98,1),"yyyy/mm/dd"))</f>
        <v/>
      </c>
      <c r="F204" s="21" t="str">
        <f t="shared" ca="1" si="1"/>
        <v>$E$204</v>
      </c>
      <c r="G204" s="36"/>
    </row>
    <row r="205" spans="1:7" ht="24" x14ac:dyDescent="0.4">
      <c r="A205" s="21">
        <f>IF(ISBLANK(B205),"",COUNTA(B$2:$B205))</f>
        <v>204</v>
      </c>
      <c r="B205" s="22" t="s">
        <v>523</v>
      </c>
      <c r="C205" s="23" t="s">
        <v>256</v>
      </c>
      <c r="D205" s="23" t="s">
        <v>257</v>
      </c>
      <c r="E205" s="21" t="str">
        <f>IF(願書!AA98="","",願書!AA98)</f>
        <v/>
      </c>
      <c r="F205" s="21" t="str">
        <f t="shared" ca="1" si="1"/>
        <v>$E$205</v>
      </c>
      <c r="G205" s="36"/>
    </row>
    <row r="206" spans="1:7" ht="24" x14ac:dyDescent="0.4">
      <c r="A206" s="21">
        <f>IF(ISBLANK(B206),"",COUNTA(B$2:$B206))</f>
        <v>205</v>
      </c>
      <c r="B206" s="22" t="s">
        <v>524</v>
      </c>
      <c r="C206" s="23" t="s">
        <v>505</v>
      </c>
      <c r="D206" s="22" t="s">
        <v>525</v>
      </c>
      <c r="E206" s="21" t="str">
        <f>IF(願書!AA99="","",願書!AA99)</f>
        <v/>
      </c>
      <c r="F206" s="21" t="str">
        <f t="shared" ca="1" si="1"/>
        <v>$E$206</v>
      </c>
      <c r="G206" s="22"/>
    </row>
    <row r="207" spans="1:7" ht="24" x14ac:dyDescent="0.4">
      <c r="A207" s="21">
        <f>IF(ISBLANK(B207),"",COUNTA(B$2:$B207))</f>
        <v>206</v>
      </c>
      <c r="B207" s="22" t="s">
        <v>524</v>
      </c>
      <c r="C207" s="23" t="s">
        <v>256</v>
      </c>
      <c r="D207" s="23" t="s">
        <v>257</v>
      </c>
      <c r="E207" s="21" t="str">
        <f>IF(願書!AA99="","",願書!AA99)</f>
        <v/>
      </c>
      <c r="F207" s="21" t="str">
        <f t="shared" ca="1" si="1"/>
        <v>$E$207</v>
      </c>
      <c r="G207" s="22"/>
    </row>
    <row r="208" spans="1:7" ht="24" x14ac:dyDescent="0.4">
      <c r="A208" s="21">
        <f>IF(ISBLANK(B208),"",COUNTA(B$2:$B208))</f>
        <v>207</v>
      </c>
      <c r="B208" s="22" t="s">
        <v>524</v>
      </c>
      <c r="C208" s="23" t="s">
        <v>505</v>
      </c>
      <c r="D208" s="23" t="s">
        <v>526</v>
      </c>
      <c r="E208" s="21" t="str">
        <f>IF(AND(E207&lt;&gt;"",E219&lt;&gt;""),E207&amp;CHAR(10)&amp;E219,IF(E207&lt;&gt;"",E207,IF(E219&lt;&gt;"",E219,"")))</f>
        <v/>
      </c>
      <c r="F208" s="21" t="str">
        <f t="shared" ca="1" si="1"/>
        <v>$E$208</v>
      </c>
      <c r="G208" s="22"/>
    </row>
    <row r="209" spans="1:7" ht="24" x14ac:dyDescent="0.4">
      <c r="A209" s="21">
        <f>IF(ISBLANK(B209),"",COUNTA(B$2:$B209))</f>
        <v>208</v>
      </c>
      <c r="B209" s="22" t="s">
        <v>428</v>
      </c>
      <c r="C209" s="23" t="s">
        <v>505</v>
      </c>
      <c r="D209" s="22" t="s">
        <v>527</v>
      </c>
      <c r="E209" s="21" t="str">
        <f>IF(願書!A100="","",願書!A100)</f>
        <v/>
      </c>
      <c r="F209" s="21" t="str">
        <f t="shared" ca="1" si="1"/>
        <v>$E$209</v>
      </c>
      <c r="G209" s="36"/>
    </row>
    <row r="210" spans="1:7" ht="24" x14ac:dyDescent="0.4">
      <c r="A210" s="21">
        <f>IF(ISBLANK(B210),"",COUNTA(B$2:$B210))</f>
        <v>209</v>
      </c>
      <c r="B210" s="22" t="s">
        <v>428</v>
      </c>
      <c r="C210" s="23" t="s">
        <v>256</v>
      </c>
      <c r="D210" s="23" t="s">
        <v>257</v>
      </c>
      <c r="E210" s="21" t="str">
        <f>IF(願書!A100="","",願書!A100)</f>
        <v/>
      </c>
      <c r="F210" s="21" t="str">
        <f t="shared" ca="1" si="1"/>
        <v>$E$210</v>
      </c>
      <c r="G210" s="36"/>
    </row>
    <row r="211" spans="1:7" ht="24" x14ac:dyDescent="0.4">
      <c r="A211" s="21">
        <f>IF(ISBLANK(B211),"",COUNTA(B$2:$B211))</f>
        <v>210</v>
      </c>
      <c r="B211" s="22" t="s">
        <v>430</v>
      </c>
      <c r="C211" s="23" t="s">
        <v>256</v>
      </c>
      <c r="D211" s="23" t="s">
        <v>257</v>
      </c>
      <c r="E211" s="21" t="str">
        <f>IF(願書!E100="","",願書!E100)</f>
        <v/>
      </c>
      <c r="F211" s="21" t="str">
        <f t="shared" ca="1" si="1"/>
        <v>$E$211</v>
      </c>
      <c r="G211" s="36"/>
    </row>
    <row r="212" spans="1:7" ht="24" x14ac:dyDescent="0.4">
      <c r="A212" s="21">
        <f>IF(ISBLANK(B212),"",COUNTA(B$2:$B212))</f>
        <v>211</v>
      </c>
      <c r="B212" s="22" t="s">
        <v>528</v>
      </c>
      <c r="C212" s="23" t="s">
        <v>505</v>
      </c>
      <c r="D212" s="22" t="s">
        <v>529</v>
      </c>
      <c r="E212" s="21" t="str">
        <f>IF(願書!I100="","",願書!I100)</f>
        <v/>
      </c>
      <c r="F212" s="21" t="str">
        <f t="shared" ca="1" si="1"/>
        <v>$E$212</v>
      </c>
      <c r="G212" s="36"/>
    </row>
    <row r="213" spans="1:7" ht="24" x14ac:dyDescent="0.4">
      <c r="A213" s="21">
        <f>IF(ISBLANK(B213),"",COUNTA(B$2:$B213))</f>
        <v>212</v>
      </c>
      <c r="B213" s="22" t="s">
        <v>530</v>
      </c>
      <c r="C213" s="23" t="s">
        <v>505</v>
      </c>
      <c r="D213" s="22" t="s">
        <v>531</v>
      </c>
      <c r="E213" s="21" t="str">
        <f>IF(願書!M100="","",願書!M100)</f>
        <v/>
      </c>
      <c r="F213" s="21" t="str">
        <f t="shared" ca="1" si="1"/>
        <v>$E$213</v>
      </c>
      <c r="G213" s="36"/>
    </row>
    <row r="214" spans="1:7" ht="24" x14ac:dyDescent="0.4">
      <c r="A214" s="21">
        <f>IF(ISBLANK(B214),"",COUNTA(B$2:$B214))</f>
        <v>213</v>
      </c>
      <c r="B214" s="22" t="s">
        <v>532</v>
      </c>
      <c r="C214" s="23" t="s">
        <v>256</v>
      </c>
      <c r="D214" s="23" t="s">
        <v>257</v>
      </c>
      <c r="E214" s="21" t="str">
        <f>IF(OR(ISBLANK(願書!I100),ISBLANK(願書!M100)),"",TEXT(DATE(願書!I100,願書!M100,1),"yyyy/mm/dd"))</f>
        <v/>
      </c>
      <c r="F214" s="21" t="str">
        <f t="shared" ca="1" si="1"/>
        <v>$E$214</v>
      </c>
      <c r="G214" s="36"/>
    </row>
    <row r="215" spans="1:7" ht="24" x14ac:dyDescent="0.4">
      <c r="A215" s="21">
        <f>IF(ISBLANK(B215),"",COUNTA(B$2:$B215))</f>
        <v>214</v>
      </c>
      <c r="B215" s="22" t="s">
        <v>533</v>
      </c>
      <c r="C215" s="23" t="s">
        <v>505</v>
      </c>
      <c r="D215" s="22" t="s">
        <v>534</v>
      </c>
      <c r="E215" s="21" t="str">
        <f>IF(願書!P100="","",願書!P100)</f>
        <v/>
      </c>
      <c r="F215" s="21" t="str">
        <f t="shared" ca="1" si="1"/>
        <v>$E$215</v>
      </c>
      <c r="G215" s="36"/>
    </row>
    <row r="216" spans="1:7" ht="24" x14ac:dyDescent="0.4">
      <c r="A216" s="21">
        <f>IF(ISBLANK(B216),"",COUNTA(B$2:$B216))</f>
        <v>215</v>
      </c>
      <c r="B216" s="22" t="s">
        <v>535</v>
      </c>
      <c r="C216" s="23" t="s">
        <v>505</v>
      </c>
      <c r="D216" s="22" t="s">
        <v>536</v>
      </c>
      <c r="E216" s="21" t="str">
        <f>IF(願書!T100="","",願書!T100)</f>
        <v/>
      </c>
      <c r="F216" s="21" t="str">
        <f t="shared" ca="1" si="1"/>
        <v>$E$216</v>
      </c>
      <c r="G216" s="36"/>
    </row>
    <row r="217" spans="1:7" ht="24" x14ac:dyDescent="0.4">
      <c r="A217" s="21">
        <f>IF(ISBLANK(B217),"",COUNTA(B$2:$B217))</f>
        <v>216</v>
      </c>
      <c r="B217" s="22" t="s">
        <v>537</v>
      </c>
      <c r="C217" s="23" t="s">
        <v>256</v>
      </c>
      <c r="D217" s="23" t="s">
        <v>257</v>
      </c>
      <c r="E217" s="21" t="str">
        <f>IF(OR(ISBLANK(願書!P100),ISBLANK(願書!T100)),"",TEXT(DATE(願書!P100,願書!T100,1),"yyyy/mm/dd"))</f>
        <v/>
      </c>
      <c r="F217" s="21" t="str">
        <f t="shared" ca="1" si="1"/>
        <v>$E$217</v>
      </c>
      <c r="G217" s="36"/>
    </row>
    <row r="218" spans="1:7" ht="24" x14ac:dyDescent="0.4">
      <c r="A218" s="21">
        <f>IF(ISBLANK(B218),"",COUNTA(B$2:$B218))</f>
        <v>217</v>
      </c>
      <c r="B218" s="22" t="s">
        <v>538</v>
      </c>
      <c r="C218" s="23" t="s">
        <v>256</v>
      </c>
      <c r="D218" s="23" t="s">
        <v>257</v>
      </c>
      <c r="E218" s="21" t="str">
        <f>IF(願書!AA100="","",願書!AA100)</f>
        <v/>
      </c>
      <c r="F218" s="21" t="str">
        <f t="shared" ca="1" si="1"/>
        <v>$E$218</v>
      </c>
      <c r="G218" s="36"/>
    </row>
    <row r="219" spans="1:7" ht="24" x14ac:dyDescent="0.4">
      <c r="A219" s="21">
        <f>IF(ISBLANK(B219),"",COUNTA(B$2:$B219))</f>
        <v>218</v>
      </c>
      <c r="B219" s="22" t="s">
        <v>539</v>
      </c>
      <c r="C219" s="23" t="s">
        <v>505</v>
      </c>
      <c r="D219" s="22" t="s">
        <v>540</v>
      </c>
      <c r="E219" s="21" t="str">
        <f>IF(願書!AA101="","",願書!AA101)</f>
        <v/>
      </c>
      <c r="F219" s="21" t="str">
        <f t="shared" ca="1" si="1"/>
        <v>$E$219</v>
      </c>
      <c r="G219" s="36"/>
    </row>
    <row r="220" spans="1:7" ht="24" x14ac:dyDescent="0.4">
      <c r="A220" s="21">
        <f>IF(ISBLANK(B220),"",COUNTA(B$2:$B220))</f>
        <v>219</v>
      </c>
      <c r="B220" s="22" t="s">
        <v>539</v>
      </c>
      <c r="C220" s="23" t="s">
        <v>256</v>
      </c>
      <c r="D220" s="23" t="s">
        <v>257</v>
      </c>
      <c r="E220" s="21" t="str">
        <f>IF(願書!AA101="","",願書!AA101)</f>
        <v/>
      </c>
      <c r="F220" s="21" t="str">
        <f t="shared" ca="1" si="1"/>
        <v>$E$220</v>
      </c>
      <c r="G220" s="36"/>
    </row>
    <row r="221" spans="1:7" ht="24" x14ac:dyDescent="0.4">
      <c r="A221" s="21">
        <f>IF(ISBLANK(B221),"",COUNTA(B$2:$B221))</f>
        <v>220</v>
      </c>
      <c r="B221" s="22" t="s">
        <v>440</v>
      </c>
      <c r="C221" s="23" t="s">
        <v>505</v>
      </c>
      <c r="D221" s="22" t="s">
        <v>541</v>
      </c>
      <c r="E221" s="21" t="str">
        <f>IF(願書!A102="","",願書!A102)</f>
        <v/>
      </c>
      <c r="F221" s="21" t="str">
        <f t="shared" ref="F221:F232" ca="1" si="7">CELL("address",E221)</f>
        <v>$E$221</v>
      </c>
      <c r="G221" s="36"/>
    </row>
    <row r="222" spans="1:7" ht="24" x14ac:dyDescent="0.4">
      <c r="A222" s="21">
        <f>IF(ISBLANK(B222),"",COUNTA(B$2:$B222))</f>
        <v>221</v>
      </c>
      <c r="B222" s="22" t="s">
        <v>440</v>
      </c>
      <c r="C222" s="23" t="s">
        <v>256</v>
      </c>
      <c r="D222" s="23" t="s">
        <v>257</v>
      </c>
      <c r="E222" s="21" t="str">
        <f>IF(願書!A102="","",願書!A102)</f>
        <v/>
      </c>
      <c r="F222" s="21" t="str">
        <f t="shared" ca="1" si="7"/>
        <v>$E$222</v>
      </c>
      <c r="G222" s="36"/>
    </row>
    <row r="223" spans="1:7" ht="24" x14ac:dyDescent="0.4">
      <c r="A223" s="21">
        <f>IF(ISBLANK(B223),"",COUNTA(B$2:$B223))</f>
        <v>222</v>
      </c>
      <c r="B223" s="22" t="s">
        <v>442</v>
      </c>
      <c r="C223" s="23" t="s">
        <v>256</v>
      </c>
      <c r="D223" s="23" t="s">
        <v>257</v>
      </c>
      <c r="E223" s="21" t="str">
        <f>IF(願書!E102="","",願書!E102)</f>
        <v/>
      </c>
      <c r="F223" s="21" t="str">
        <f t="shared" ca="1" si="7"/>
        <v>$E$223</v>
      </c>
      <c r="G223" s="36"/>
    </row>
    <row r="224" spans="1:7" ht="24" x14ac:dyDescent="0.4">
      <c r="A224" s="21">
        <f>IF(ISBLANK(B224),"",COUNTA(B$2:$B224))</f>
        <v>223</v>
      </c>
      <c r="B224" s="22" t="s">
        <v>542</v>
      </c>
      <c r="C224" s="23" t="s">
        <v>505</v>
      </c>
      <c r="D224" s="22" t="s">
        <v>543</v>
      </c>
      <c r="E224" s="21" t="str">
        <f>IF(願書!I102="","",願書!I102)</f>
        <v/>
      </c>
      <c r="F224" s="21" t="str">
        <f t="shared" ca="1" si="7"/>
        <v>$E$224</v>
      </c>
      <c r="G224" s="36"/>
    </row>
    <row r="225" spans="1:7" ht="24" x14ac:dyDescent="0.4">
      <c r="A225" s="21">
        <f>IF(ISBLANK(B225),"",COUNTA(B$2:$B225))</f>
        <v>224</v>
      </c>
      <c r="B225" s="22" t="s">
        <v>544</v>
      </c>
      <c r="C225" s="23" t="s">
        <v>505</v>
      </c>
      <c r="D225" s="22" t="s">
        <v>545</v>
      </c>
      <c r="E225" s="21" t="str">
        <f>IF(願書!M102="","",願書!M102)</f>
        <v/>
      </c>
      <c r="F225" s="21" t="str">
        <f t="shared" ca="1" si="7"/>
        <v>$E$225</v>
      </c>
      <c r="G225" s="36"/>
    </row>
    <row r="226" spans="1:7" ht="24" x14ac:dyDescent="0.4">
      <c r="A226" s="21">
        <f>IF(ISBLANK(B226),"",COUNTA(B$2:$B226))</f>
        <v>225</v>
      </c>
      <c r="B226" s="22" t="s">
        <v>546</v>
      </c>
      <c r="C226" s="23" t="s">
        <v>256</v>
      </c>
      <c r="D226" s="23" t="s">
        <v>257</v>
      </c>
      <c r="E226" s="21" t="str">
        <f>IF(OR(ISBLANK(願書!I102),ISBLANK(願書!M102)),"",TEXT(DATE(願書!I102,願書!M102,1),"yyyy/mm/dd"))</f>
        <v/>
      </c>
      <c r="F226" s="21" t="str">
        <f t="shared" ca="1" si="7"/>
        <v>$E$226</v>
      </c>
      <c r="G226" s="36"/>
    </row>
    <row r="227" spans="1:7" ht="24" x14ac:dyDescent="0.4">
      <c r="A227" s="21">
        <f>IF(ISBLANK(B227),"",COUNTA(B$2:$B227))</f>
        <v>226</v>
      </c>
      <c r="B227" s="22" t="s">
        <v>547</v>
      </c>
      <c r="C227" s="23" t="s">
        <v>505</v>
      </c>
      <c r="D227" s="22" t="s">
        <v>548</v>
      </c>
      <c r="E227" s="21" t="str">
        <f>IF(願書!P102="","",願書!P102)</f>
        <v/>
      </c>
      <c r="F227" s="21" t="str">
        <f t="shared" ca="1" si="7"/>
        <v>$E$227</v>
      </c>
      <c r="G227" s="36"/>
    </row>
    <row r="228" spans="1:7" ht="24" x14ac:dyDescent="0.4">
      <c r="A228" s="21">
        <f>IF(ISBLANK(B228),"",COUNTA(B$2:$B228))</f>
        <v>227</v>
      </c>
      <c r="B228" s="22" t="s">
        <v>549</v>
      </c>
      <c r="C228" s="23" t="s">
        <v>505</v>
      </c>
      <c r="D228" s="22" t="s">
        <v>550</v>
      </c>
      <c r="E228" s="21" t="str">
        <f>IF(願書!T102="","",願書!T102)</f>
        <v/>
      </c>
      <c r="F228" s="21" t="str">
        <f t="shared" ca="1" si="7"/>
        <v>$E$228</v>
      </c>
      <c r="G228" s="36"/>
    </row>
    <row r="229" spans="1:7" ht="24" x14ac:dyDescent="0.4">
      <c r="A229" s="21">
        <f>IF(ISBLANK(B229),"",COUNTA(B$2:$B229))</f>
        <v>228</v>
      </c>
      <c r="B229" s="22" t="s">
        <v>551</v>
      </c>
      <c r="C229" s="23" t="s">
        <v>256</v>
      </c>
      <c r="D229" s="23" t="s">
        <v>257</v>
      </c>
      <c r="E229" s="21" t="str">
        <f>IF(OR(ISBLANK(願書!P102),ISBLANK(願書!T102)),"",TEXT(DATE(願書!P102,願書!T102,1),"yyyy/mm/dd"))</f>
        <v/>
      </c>
      <c r="F229" s="21" t="str">
        <f t="shared" ca="1" si="7"/>
        <v>$E$229</v>
      </c>
      <c r="G229" s="36"/>
    </row>
    <row r="230" spans="1:7" ht="24" x14ac:dyDescent="0.4">
      <c r="A230" s="21">
        <f>IF(ISBLANK(B230),"",COUNTA(B$2:$B230))</f>
        <v>229</v>
      </c>
      <c r="B230" s="22" t="s">
        <v>552</v>
      </c>
      <c r="C230" s="23" t="s">
        <v>256</v>
      </c>
      <c r="D230" s="23" t="s">
        <v>257</v>
      </c>
      <c r="E230" s="21" t="str">
        <f>IF(願書!AA102="","",願書!AA102)</f>
        <v/>
      </c>
      <c r="F230" s="21" t="str">
        <f t="shared" ca="1" si="7"/>
        <v>$E$230</v>
      </c>
      <c r="G230" s="36"/>
    </row>
    <row r="231" spans="1:7" ht="24" x14ac:dyDescent="0.4">
      <c r="A231" s="21">
        <f>IF(ISBLANK(B231),"",COUNTA(B$2:$B231))</f>
        <v>230</v>
      </c>
      <c r="B231" s="22" t="s">
        <v>553</v>
      </c>
      <c r="C231" s="23" t="s">
        <v>505</v>
      </c>
      <c r="D231" s="22" t="s">
        <v>554</v>
      </c>
      <c r="E231" s="21" t="str">
        <f>IF(願書!AA103="","",願書!AA103)</f>
        <v/>
      </c>
      <c r="F231" s="21" t="str">
        <f t="shared" ca="1" si="7"/>
        <v>$E$231</v>
      </c>
      <c r="G231" s="36"/>
    </row>
    <row r="232" spans="1:7" ht="24" x14ac:dyDescent="0.4">
      <c r="A232" s="21">
        <f>IF(ISBLANK(B232),"",COUNTA(B$2:$B232))</f>
        <v>231</v>
      </c>
      <c r="B232" s="22" t="s">
        <v>553</v>
      </c>
      <c r="C232" s="23" t="s">
        <v>256</v>
      </c>
      <c r="D232" s="23" t="s">
        <v>257</v>
      </c>
      <c r="E232" s="21" t="str">
        <f>IF(願書!AA103="","",願書!AA103)</f>
        <v/>
      </c>
      <c r="F232" s="21" t="str">
        <f t="shared" ca="1" si="7"/>
        <v>$E$232</v>
      </c>
      <c r="G232" s="36"/>
    </row>
    <row r="233" spans="1:7" ht="24" x14ac:dyDescent="0.4">
      <c r="A233" s="21">
        <f>IF(ISBLANK(B233),"",COUNTA(B$2:$B233))</f>
        <v>232</v>
      </c>
      <c r="B233" s="22" t="s">
        <v>452</v>
      </c>
      <c r="C233" s="23" t="s">
        <v>256</v>
      </c>
      <c r="D233" s="23" t="s">
        <v>257</v>
      </c>
      <c r="E233" s="21" t="str">
        <f>IF(願書!A104="","",願書!A104)</f>
        <v/>
      </c>
      <c r="F233" s="21" t="str">
        <f t="shared" ref="F233:F238" ca="1" si="8">CELL("address",E233)</f>
        <v>$E$233</v>
      </c>
      <c r="G233" s="36"/>
    </row>
    <row r="234" spans="1:7" ht="24" x14ac:dyDescent="0.4">
      <c r="A234" s="21">
        <f>IF(ISBLANK(B234),"",COUNTA(B$2:$B234))</f>
        <v>233</v>
      </c>
      <c r="B234" s="22" t="s">
        <v>454</v>
      </c>
      <c r="C234" s="23" t="s">
        <v>256</v>
      </c>
      <c r="D234" s="23" t="s">
        <v>257</v>
      </c>
      <c r="E234" s="21" t="str">
        <f>IF(願書!E104="","",願書!E104)</f>
        <v/>
      </c>
      <c r="F234" s="21" t="str">
        <f t="shared" ca="1" si="8"/>
        <v>$E$234</v>
      </c>
      <c r="G234" s="36"/>
    </row>
    <row r="235" spans="1:7" ht="24" x14ac:dyDescent="0.4">
      <c r="A235" s="21">
        <f>IF(ISBLANK(B235),"",COUNTA(B$2:$B235))</f>
        <v>234</v>
      </c>
      <c r="B235" s="22" t="s">
        <v>555</v>
      </c>
      <c r="C235" s="23" t="s">
        <v>256</v>
      </c>
      <c r="D235" s="23" t="s">
        <v>257</v>
      </c>
      <c r="E235" s="21" t="str">
        <f>IF(OR(ISBLANK(願書!I104),ISBLANK(願書!M104)),"",TEXT(DATE(願書!I104,願書!M104,1),"yyyy/mm/dd"))</f>
        <v/>
      </c>
      <c r="F235" s="21" t="str">
        <f t="shared" ca="1" si="8"/>
        <v>$E$235</v>
      </c>
      <c r="G235" s="36"/>
    </row>
    <row r="236" spans="1:7" ht="24" x14ac:dyDescent="0.4">
      <c r="A236" s="21">
        <f>IF(ISBLANK(B236),"",COUNTA(B$2:$B236))</f>
        <v>235</v>
      </c>
      <c r="B236" s="22" t="s">
        <v>556</v>
      </c>
      <c r="C236" s="23" t="s">
        <v>256</v>
      </c>
      <c r="D236" s="23" t="s">
        <v>257</v>
      </c>
      <c r="E236" s="21" t="str">
        <f>IF(OR(ISBLANK(願書!P104),ISBLANK(願書!T104)),"",TEXT(DATE(願書!P104,願書!T104,1),"yyyy/mm/dd"))</f>
        <v/>
      </c>
      <c r="F236" s="21" t="str">
        <f t="shared" ca="1" si="8"/>
        <v>$E$236</v>
      </c>
      <c r="G236" s="36"/>
    </row>
    <row r="237" spans="1:7" ht="24" x14ac:dyDescent="0.4">
      <c r="A237" s="21">
        <f>IF(ISBLANK(B237),"",COUNTA(B$2:$B237))</f>
        <v>236</v>
      </c>
      <c r="B237" s="22" t="s">
        <v>557</v>
      </c>
      <c r="C237" s="23" t="s">
        <v>256</v>
      </c>
      <c r="D237" s="23" t="s">
        <v>257</v>
      </c>
      <c r="E237" s="21" t="str">
        <f>IF(願書!AA104="","",願書!AA104)</f>
        <v/>
      </c>
      <c r="F237" s="21" t="str">
        <f t="shared" ca="1" si="8"/>
        <v>$E$237</v>
      </c>
      <c r="G237" s="36"/>
    </row>
    <row r="238" spans="1:7" ht="24" x14ac:dyDescent="0.4">
      <c r="A238" s="21">
        <f>IF(ISBLANK(B238),"",COUNTA(B$2:$B238))</f>
        <v>237</v>
      </c>
      <c r="B238" s="22" t="s">
        <v>558</v>
      </c>
      <c r="C238" s="23" t="s">
        <v>256</v>
      </c>
      <c r="D238" s="23" t="s">
        <v>257</v>
      </c>
      <c r="E238" s="21" t="str">
        <f>IF(願書!AA105="","",願書!AA105)</f>
        <v/>
      </c>
      <c r="F238" s="21" t="str">
        <f t="shared" ca="1" si="8"/>
        <v>$E$238</v>
      </c>
      <c r="G238" s="36"/>
    </row>
    <row r="239" spans="1:7" ht="24" x14ac:dyDescent="0.4">
      <c r="A239" s="21">
        <f>IF(ISBLANK(B239),"",COUNTA(B$2:$B239))</f>
        <v>238</v>
      </c>
      <c r="B239" s="22" t="s">
        <v>465</v>
      </c>
      <c r="C239" s="23" t="s">
        <v>256</v>
      </c>
      <c r="D239" s="23" t="s">
        <v>257</v>
      </c>
      <c r="E239" s="21" t="str">
        <f>IF(願書!A106="","",願書!A106)</f>
        <v/>
      </c>
      <c r="F239" s="21" t="str">
        <f t="shared" ref="F239:F244" ca="1" si="9">CELL("address",E239)</f>
        <v>$E$239</v>
      </c>
      <c r="G239" s="36"/>
    </row>
    <row r="240" spans="1:7" ht="24" x14ac:dyDescent="0.4">
      <c r="A240" s="21">
        <f>IF(ISBLANK(B240),"",COUNTA(B$2:$B240))</f>
        <v>239</v>
      </c>
      <c r="B240" s="22" t="s">
        <v>467</v>
      </c>
      <c r="C240" s="23" t="s">
        <v>256</v>
      </c>
      <c r="D240" s="23" t="s">
        <v>257</v>
      </c>
      <c r="E240" s="21" t="str">
        <f>IF(願書!E106="","",願書!E106)</f>
        <v/>
      </c>
      <c r="F240" s="21" t="str">
        <f t="shared" ca="1" si="9"/>
        <v>$E$240</v>
      </c>
      <c r="G240" s="36"/>
    </row>
    <row r="241" spans="1:7" ht="24" x14ac:dyDescent="0.4">
      <c r="A241" s="21">
        <f>IF(ISBLANK(B241),"",COUNTA(B$2:$B241))</f>
        <v>240</v>
      </c>
      <c r="B241" s="22" t="s">
        <v>559</v>
      </c>
      <c r="C241" s="23" t="s">
        <v>256</v>
      </c>
      <c r="D241" s="23" t="s">
        <v>257</v>
      </c>
      <c r="E241" s="21" t="str">
        <f>IF(OR(ISBLANK(願書!I106),ISBLANK(願書!M106)),"",TEXT(DATE(願書!I106,願書!M106,1),"yyyy/mm/dd"))</f>
        <v/>
      </c>
      <c r="F241" s="21" t="str">
        <f t="shared" ca="1" si="9"/>
        <v>$E$241</v>
      </c>
      <c r="G241" s="36"/>
    </row>
    <row r="242" spans="1:7" ht="24" x14ac:dyDescent="0.4">
      <c r="A242" s="21">
        <f>IF(ISBLANK(B242),"",COUNTA(B$2:$B242))</f>
        <v>241</v>
      </c>
      <c r="B242" s="22" t="s">
        <v>560</v>
      </c>
      <c r="C242" s="23" t="s">
        <v>256</v>
      </c>
      <c r="D242" s="23" t="s">
        <v>257</v>
      </c>
      <c r="E242" s="21" t="str">
        <f>IF(OR(ISBLANK(願書!P106),ISBLANK(願書!T106)),"",TEXT(DATE(願書!P106,願書!T106,1),"yyyy/mm/dd"))</f>
        <v/>
      </c>
      <c r="F242" s="21" t="str">
        <f t="shared" ca="1" si="9"/>
        <v>$E$242</v>
      </c>
      <c r="G242" s="36"/>
    </row>
    <row r="243" spans="1:7" ht="24" x14ac:dyDescent="0.4">
      <c r="A243" s="21">
        <f>IF(ISBLANK(B243),"",COUNTA(B$2:$B243))</f>
        <v>242</v>
      </c>
      <c r="B243" s="22" t="s">
        <v>561</v>
      </c>
      <c r="C243" s="23" t="s">
        <v>256</v>
      </c>
      <c r="D243" s="23" t="s">
        <v>257</v>
      </c>
      <c r="E243" s="21" t="str">
        <f>IF(願書!AA106="","",願書!AA106)</f>
        <v/>
      </c>
      <c r="F243" s="21" t="str">
        <f t="shared" ca="1" si="9"/>
        <v>$E$243</v>
      </c>
      <c r="G243" s="36"/>
    </row>
    <row r="244" spans="1:7" ht="24" x14ac:dyDescent="0.4">
      <c r="A244" s="21">
        <f>IF(ISBLANK(B244),"",COUNTA(B$2:$B244))</f>
        <v>243</v>
      </c>
      <c r="B244" s="22" t="s">
        <v>562</v>
      </c>
      <c r="C244" s="23" t="s">
        <v>256</v>
      </c>
      <c r="D244" s="23" t="s">
        <v>257</v>
      </c>
      <c r="E244" s="21" t="str">
        <f>IF(願書!AA107="","",願書!AA107)</f>
        <v/>
      </c>
      <c r="F244" s="21" t="str">
        <f t="shared" ca="1" si="9"/>
        <v>$E$244</v>
      </c>
      <c r="G244" s="36"/>
    </row>
    <row r="245" spans="1:7" ht="36" x14ac:dyDescent="0.4">
      <c r="A245" s="21">
        <f>IF(ISBLANK(B245),"",COUNTA(B$2:$B245))</f>
        <v>244</v>
      </c>
      <c r="B245" s="22" t="s">
        <v>563</v>
      </c>
      <c r="C245" s="23" t="s">
        <v>564</v>
      </c>
      <c r="D245" s="22" t="s">
        <v>565</v>
      </c>
      <c r="E245" s="21" t="str">
        <f>IF(E246&lt;&gt;"","有","")</f>
        <v/>
      </c>
      <c r="F245" s="21" t="str">
        <f t="shared" ca="1" si="1"/>
        <v>$E$245</v>
      </c>
      <c r="G245" s="36"/>
    </row>
    <row r="246" spans="1:7" ht="36" x14ac:dyDescent="0.4">
      <c r="A246" s="21">
        <f>IF(ISBLANK(B246),"",COUNTA(B$2:$B246))</f>
        <v>245</v>
      </c>
      <c r="B246" s="22" t="s">
        <v>566</v>
      </c>
      <c r="C246" s="23" t="s">
        <v>564</v>
      </c>
      <c r="D246" s="22" t="s">
        <v>567</v>
      </c>
      <c r="E246" s="21" t="str">
        <f>IF(願書!A112="","",願書!A112)</f>
        <v/>
      </c>
      <c r="F246" s="21" t="str">
        <f t="shared" ca="1" si="1"/>
        <v>$E$246</v>
      </c>
      <c r="G246" s="22"/>
    </row>
    <row r="247" spans="1:7" ht="36" x14ac:dyDescent="0.4">
      <c r="A247" s="21">
        <f>IF(ISBLANK(B247),"",COUNTA(B$2:$B247))</f>
        <v>246</v>
      </c>
      <c r="B247" s="22" t="s">
        <v>568</v>
      </c>
      <c r="C247" s="23" t="s">
        <v>564</v>
      </c>
      <c r="D247" s="22" t="s">
        <v>569</v>
      </c>
      <c r="E247" s="21" t="str">
        <f>IF(願書!I112="","",願書!I112)</f>
        <v/>
      </c>
      <c r="F247" s="21" t="str">
        <f t="shared" ca="1" si="1"/>
        <v>$E$247</v>
      </c>
      <c r="G247" s="22"/>
    </row>
    <row r="248" spans="1:7" ht="36" x14ac:dyDescent="0.4">
      <c r="A248" s="21">
        <f>IF(ISBLANK(B248),"",COUNTA(B$2:$B248))</f>
        <v>247</v>
      </c>
      <c r="B248" s="22" t="s">
        <v>570</v>
      </c>
      <c r="C248" s="23" t="s">
        <v>564</v>
      </c>
      <c r="D248" s="22" t="s">
        <v>571</v>
      </c>
      <c r="E248" s="21" t="str">
        <f>IF(OR(ISBLANK(願書!P112),ISBLANK(願書!U112)),"",TEXT(DATE(願書!P112,願書!U112,1),"yyyy/mm/dd"))</f>
        <v/>
      </c>
      <c r="F248" s="21" t="str">
        <f t="shared" ca="1" si="1"/>
        <v>$E$248</v>
      </c>
      <c r="G248" s="22"/>
    </row>
    <row r="249" spans="1:7" ht="36" x14ac:dyDescent="0.4">
      <c r="A249" s="21">
        <f>IF(ISBLANK(B249),"",COUNTA(B$2:$B249))</f>
        <v>248</v>
      </c>
      <c r="B249" s="22" t="s">
        <v>572</v>
      </c>
      <c r="C249" s="23" t="s">
        <v>564</v>
      </c>
      <c r="D249" s="22" t="s">
        <v>573</v>
      </c>
      <c r="E249" s="21" t="str">
        <f>IF(願書!Z112="☑",IF(願書!AD112="☑","エラー","合格"),IF(願書!AD112="☑","不合格",""))</f>
        <v/>
      </c>
      <c r="F249" s="21" t="str">
        <f t="shared" ca="1" si="1"/>
        <v>$E$249</v>
      </c>
      <c r="G249" s="22"/>
    </row>
    <row r="250" spans="1:7" ht="36" x14ac:dyDescent="0.4">
      <c r="A250" s="21">
        <f>IF(ISBLANK(B250),"",COUNTA(B$2:$B250))</f>
        <v>249</v>
      </c>
      <c r="B250" s="22" t="s">
        <v>574</v>
      </c>
      <c r="C250" s="23" t="s">
        <v>564</v>
      </c>
      <c r="D250" s="22" t="s">
        <v>575</v>
      </c>
      <c r="E250" s="21" t="str">
        <f>IF(E251&lt;&gt;"","有","")</f>
        <v/>
      </c>
      <c r="F250" s="21" t="str">
        <f t="shared" ca="1" si="1"/>
        <v>$E$250</v>
      </c>
      <c r="G250" s="22"/>
    </row>
    <row r="251" spans="1:7" ht="36" x14ac:dyDescent="0.4">
      <c r="A251" s="21">
        <f>IF(ISBLANK(B251),"",COUNTA(B$2:$B251))</f>
        <v>250</v>
      </c>
      <c r="B251" s="22" t="s">
        <v>576</v>
      </c>
      <c r="C251" s="23" t="s">
        <v>564</v>
      </c>
      <c r="D251" s="22" t="s">
        <v>577</v>
      </c>
      <c r="E251" s="21" t="str">
        <f>IF(願書!A114="","",願書!A114)</f>
        <v/>
      </c>
      <c r="F251" s="21" t="str">
        <f t="shared" ca="1" si="1"/>
        <v>$E$251</v>
      </c>
      <c r="G251" s="22"/>
    </row>
    <row r="252" spans="1:7" ht="36" x14ac:dyDescent="0.4">
      <c r="A252" s="21">
        <f>IF(ISBLANK(B252),"",COUNTA(B$2:$B252))</f>
        <v>251</v>
      </c>
      <c r="B252" s="22" t="s">
        <v>578</v>
      </c>
      <c r="C252" s="23" t="s">
        <v>564</v>
      </c>
      <c r="D252" s="22" t="s">
        <v>579</v>
      </c>
      <c r="E252" s="21" t="str">
        <f>IF(願書!I114="","",願書!I114)</f>
        <v/>
      </c>
      <c r="F252" s="21" t="str">
        <f t="shared" ca="1" si="1"/>
        <v>$E$252</v>
      </c>
      <c r="G252" s="22"/>
    </row>
    <row r="253" spans="1:7" ht="36" x14ac:dyDescent="0.4">
      <c r="A253" s="21">
        <f>IF(ISBLANK(B253),"",COUNTA(B$2:$B253))</f>
        <v>252</v>
      </c>
      <c r="B253" s="22" t="s">
        <v>580</v>
      </c>
      <c r="C253" s="23" t="s">
        <v>564</v>
      </c>
      <c r="D253" s="22" t="s">
        <v>581</v>
      </c>
      <c r="E253" s="21" t="str">
        <f>IF(OR(ISBLANK(願書!P114),ISBLANK(願書!U114)),"",TEXT(DATE(願書!P114,願書!U114,1),"yyyy/mm/dd"))</f>
        <v/>
      </c>
      <c r="F253" s="21" t="str">
        <f t="shared" ca="1" si="1"/>
        <v>$E$253</v>
      </c>
      <c r="G253" s="22"/>
    </row>
    <row r="254" spans="1:7" ht="36" x14ac:dyDescent="0.4">
      <c r="A254" s="21">
        <f>IF(ISBLANK(B254),"",COUNTA(B$2:$B254))</f>
        <v>253</v>
      </c>
      <c r="B254" s="22" t="s">
        <v>582</v>
      </c>
      <c r="C254" s="23" t="s">
        <v>564</v>
      </c>
      <c r="D254" s="22" t="s">
        <v>583</v>
      </c>
      <c r="E254" s="21" t="str">
        <f>IF(願書!Z114="☑",IF(願書!AD114="☑","エラー","合格"),IF(願書!AD114="☑","不合格",""))</f>
        <v/>
      </c>
      <c r="F254" s="21" t="str">
        <f t="shared" ca="1" si="1"/>
        <v>$E$254</v>
      </c>
      <c r="G254" s="22"/>
    </row>
    <row r="255" spans="1:7" ht="36" x14ac:dyDescent="0.4">
      <c r="A255" s="21">
        <f>IF(ISBLANK(B255),"",COUNTA(B$2:$B255))</f>
        <v>254</v>
      </c>
      <c r="B255" s="22" t="s">
        <v>584</v>
      </c>
      <c r="C255" s="23" t="s">
        <v>564</v>
      </c>
      <c r="D255" s="22" t="s">
        <v>585</v>
      </c>
      <c r="E255" s="21" t="str">
        <f t="shared" ref="E255" si="10">IF(E256&lt;&gt;"","有","")</f>
        <v/>
      </c>
      <c r="F255" s="21" t="str">
        <f t="shared" ref="F255:F269" ca="1" si="11">CELL("address",E255)</f>
        <v>$E$255</v>
      </c>
      <c r="G255" s="22"/>
    </row>
    <row r="256" spans="1:7" ht="36" x14ac:dyDescent="0.4">
      <c r="A256" s="21">
        <f>IF(ISBLANK(B256),"",COUNTA(B$2:$B256))</f>
        <v>255</v>
      </c>
      <c r="B256" s="22" t="s">
        <v>586</v>
      </c>
      <c r="C256" s="23" t="s">
        <v>564</v>
      </c>
      <c r="D256" s="22" t="s">
        <v>587</v>
      </c>
      <c r="E256" s="21" t="str">
        <f>IF(願書!A116="","",願書!A116)</f>
        <v/>
      </c>
      <c r="F256" s="21" t="str">
        <f t="shared" ca="1" si="11"/>
        <v>$E$256</v>
      </c>
      <c r="G256" s="22"/>
    </row>
    <row r="257" spans="1:7" ht="36" x14ac:dyDescent="0.4">
      <c r="A257" s="21">
        <f>IF(ISBLANK(B257),"",COUNTA(B$2:$B257))</f>
        <v>256</v>
      </c>
      <c r="B257" s="22" t="s">
        <v>588</v>
      </c>
      <c r="C257" s="23" t="s">
        <v>564</v>
      </c>
      <c r="D257" s="22" t="s">
        <v>589</v>
      </c>
      <c r="E257" s="21" t="str">
        <f>IF(願書!I116="","",願書!I116)</f>
        <v/>
      </c>
      <c r="F257" s="21" t="str">
        <f t="shared" ca="1" si="11"/>
        <v>$E$257</v>
      </c>
      <c r="G257" s="22"/>
    </row>
    <row r="258" spans="1:7" ht="36" x14ac:dyDescent="0.4">
      <c r="A258" s="21">
        <f>IF(ISBLANK(B258),"",COUNTA(B$2:$B258))</f>
        <v>257</v>
      </c>
      <c r="B258" s="22" t="s">
        <v>590</v>
      </c>
      <c r="C258" s="23" t="s">
        <v>564</v>
      </c>
      <c r="D258" s="22" t="s">
        <v>591</v>
      </c>
      <c r="E258" s="21" t="str">
        <f>IF(OR(ISBLANK(願書!P116),ISBLANK(願書!U116)),"",TEXT(DATE(願書!P116,願書!U116,1),"yyyy/mm/dd"))</f>
        <v/>
      </c>
      <c r="F258" s="21" t="str">
        <f t="shared" ca="1" si="11"/>
        <v>$E$258</v>
      </c>
      <c r="G258" s="22"/>
    </row>
    <row r="259" spans="1:7" ht="36" x14ac:dyDescent="0.4">
      <c r="A259" s="21">
        <f>IF(ISBLANK(B259),"",COUNTA(B$2:$B259))</f>
        <v>258</v>
      </c>
      <c r="B259" s="22" t="s">
        <v>592</v>
      </c>
      <c r="C259" s="23" t="s">
        <v>564</v>
      </c>
      <c r="D259" s="22" t="s">
        <v>593</v>
      </c>
      <c r="E259" s="21" t="str">
        <f>IF(願書!Z116="☑",IF(願書!AD116="☑","エラー","合格"),IF(願書!AD116="☑","不合格",""))</f>
        <v/>
      </c>
      <c r="F259" s="21" t="str">
        <f t="shared" ca="1" si="11"/>
        <v>$E$259</v>
      </c>
      <c r="G259" s="22"/>
    </row>
    <row r="260" spans="1:7" ht="36" x14ac:dyDescent="0.4">
      <c r="A260" s="21">
        <f>IF(ISBLANK(B260),"",COUNTA(B$2:$B260))</f>
        <v>259</v>
      </c>
      <c r="B260" s="22" t="s">
        <v>594</v>
      </c>
      <c r="C260" s="23" t="s">
        <v>564</v>
      </c>
      <c r="D260" s="22" t="s">
        <v>595</v>
      </c>
      <c r="E260" s="21" t="str">
        <f t="shared" ref="E260" si="12">IF(E261&lt;&gt;"","有","")</f>
        <v/>
      </c>
      <c r="F260" s="21" t="str">
        <f t="shared" ca="1" si="11"/>
        <v>$E$260</v>
      </c>
      <c r="G260" s="22"/>
    </row>
    <row r="261" spans="1:7" ht="36" x14ac:dyDescent="0.4">
      <c r="A261" s="21">
        <f>IF(ISBLANK(B261),"",COUNTA(B$2:$B261))</f>
        <v>260</v>
      </c>
      <c r="B261" s="22" t="s">
        <v>596</v>
      </c>
      <c r="C261" s="23" t="s">
        <v>564</v>
      </c>
      <c r="D261" s="22" t="s">
        <v>597</v>
      </c>
      <c r="E261" s="21" t="str">
        <f>IF(願書!A118="","",願書!A118)</f>
        <v/>
      </c>
      <c r="F261" s="21" t="str">
        <f t="shared" ca="1" si="11"/>
        <v>$E$261</v>
      </c>
      <c r="G261" s="22"/>
    </row>
    <row r="262" spans="1:7" ht="36" x14ac:dyDescent="0.4">
      <c r="A262" s="21">
        <f>IF(ISBLANK(B262),"",COUNTA(B$2:$B262))</f>
        <v>261</v>
      </c>
      <c r="B262" s="22" t="s">
        <v>598</v>
      </c>
      <c r="C262" s="23" t="s">
        <v>564</v>
      </c>
      <c r="D262" s="22" t="s">
        <v>599</v>
      </c>
      <c r="E262" s="21" t="str">
        <f>IF(願書!I118="","",願書!I118)</f>
        <v/>
      </c>
      <c r="F262" s="21" t="str">
        <f t="shared" ca="1" si="11"/>
        <v>$E$262</v>
      </c>
      <c r="G262" s="22"/>
    </row>
    <row r="263" spans="1:7" ht="36" x14ac:dyDescent="0.4">
      <c r="A263" s="21">
        <f>IF(ISBLANK(B263),"",COUNTA(B$2:$B263))</f>
        <v>262</v>
      </c>
      <c r="B263" s="22" t="s">
        <v>600</v>
      </c>
      <c r="C263" s="23" t="s">
        <v>564</v>
      </c>
      <c r="D263" s="22" t="s">
        <v>601</v>
      </c>
      <c r="E263" s="21" t="str">
        <f>IF(OR(ISBLANK(願書!P118),ISBLANK(願書!U118)),"",TEXT(DATE(願書!P118,願書!U118,1),"yyyy/mm/dd"))</f>
        <v/>
      </c>
      <c r="F263" s="21" t="str">
        <f t="shared" ca="1" si="11"/>
        <v>$E$263</v>
      </c>
      <c r="G263" s="22"/>
    </row>
    <row r="264" spans="1:7" ht="36" x14ac:dyDescent="0.4">
      <c r="A264" s="21">
        <f>IF(ISBLANK(B264),"",COUNTA(B$2:$B264))</f>
        <v>263</v>
      </c>
      <c r="B264" s="22" t="s">
        <v>602</v>
      </c>
      <c r="C264" s="23" t="s">
        <v>564</v>
      </c>
      <c r="D264" s="22" t="s">
        <v>603</v>
      </c>
      <c r="E264" s="21" t="str">
        <f>IF(願書!Z118="☑",IF(願書!AD118="☑","エラー","合格"),IF(願書!AD118="☑","不合格",""))</f>
        <v/>
      </c>
      <c r="F264" s="21" t="str">
        <f t="shared" ca="1" si="11"/>
        <v>$E$264</v>
      </c>
      <c r="G264" s="22"/>
    </row>
    <row r="265" spans="1:7" ht="36" x14ac:dyDescent="0.4">
      <c r="A265" s="21">
        <f>IF(ISBLANK(B265),"",COUNTA(B$2:$B265))</f>
        <v>264</v>
      </c>
      <c r="B265" s="22" t="s">
        <v>604</v>
      </c>
      <c r="C265" s="23" t="s">
        <v>564</v>
      </c>
      <c r="D265" s="22" t="s">
        <v>605</v>
      </c>
      <c r="E265" s="21" t="str">
        <f t="shared" ref="E265" si="13">IF(E266&lt;&gt;"","有","")</f>
        <v/>
      </c>
      <c r="F265" s="21" t="str">
        <f t="shared" ca="1" si="11"/>
        <v>$E$265</v>
      </c>
      <c r="G265" s="22"/>
    </row>
    <row r="266" spans="1:7" ht="36" x14ac:dyDescent="0.4">
      <c r="A266" s="21">
        <f>IF(ISBLANK(B266),"",COUNTA(B$2:$B266))</f>
        <v>265</v>
      </c>
      <c r="B266" s="22" t="s">
        <v>606</v>
      </c>
      <c r="C266" s="23" t="s">
        <v>564</v>
      </c>
      <c r="D266" s="22" t="s">
        <v>607</v>
      </c>
      <c r="E266" s="21" t="str">
        <f>IF(願書!A120="","",願書!A120)</f>
        <v/>
      </c>
      <c r="F266" s="21" t="str">
        <f t="shared" ca="1" si="11"/>
        <v>$E$266</v>
      </c>
      <c r="G266" s="22"/>
    </row>
    <row r="267" spans="1:7" ht="36" x14ac:dyDescent="0.4">
      <c r="A267" s="21">
        <f>IF(ISBLANK(B267),"",COUNTA(B$2:$B267))</f>
        <v>266</v>
      </c>
      <c r="B267" s="22" t="s">
        <v>608</v>
      </c>
      <c r="C267" s="23" t="s">
        <v>564</v>
      </c>
      <c r="D267" s="22" t="s">
        <v>609</v>
      </c>
      <c r="E267" s="21" t="str">
        <f>IF(願書!I120="","",願書!I120)</f>
        <v/>
      </c>
      <c r="F267" s="21" t="str">
        <f t="shared" ca="1" si="11"/>
        <v>$E$267</v>
      </c>
      <c r="G267" s="22"/>
    </row>
    <row r="268" spans="1:7" ht="36" x14ac:dyDescent="0.4">
      <c r="A268" s="21">
        <f>IF(ISBLANK(B268),"",COUNTA(B$2:$B268))</f>
        <v>267</v>
      </c>
      <c r="B268" s="22" t="s">
        <v>610</v>
      </c>
      <c r="C268" s="23" t="s">
        <v>564</v>
      </c>
      <c r="D268" s="22" t="s">
        <v>611</v>
      </c>
      <c r="E268" s="21" t="str">
        <f>IF(OR(ISBLANK(願書!P120),ISBLANK(願書!U120)),"",TEXT(DATE(願書!P120,願書!U120,1),"yyyy/mm/dd"))</f>
        <v/>
      </c>
      <c r="F268" s="21" t="str">
        <f t="shared" ca="1" si="11"/>
        <v>$E$268</v>
      </c>
      <c r="G268" s="22"/>
    </row>
    <row r="269" spans="1:7" ht="36" x14ac:dyDescent="0.4">
      <c r="A269" s="21">
        <f>IF(ISBLANK(B269),"",COUNTA(B$2:$B269))</f>
        <v>268</v>
      </c>
      <c r="B269" s="22" t="s">
        <v>612</v>
      </c>
      <c r="C269" s="23" t="s">
        <v>564</v>
      </c>
      <c r="D269" s="22" t="s">
        <v>613</v>
      </c>
      <c r="E269" s="21" t="str">
        <f>IF(願書!Z120="☑",IF(願書!AD120="☑","エラー","合格"),IF(願書!AD120="☑","不合格",""))</f>
        <v>合格</v>
      </c>
      <c r="F269" s="21" t="str">
        <f t="shared" ca="1" si="11"/>
        <v>$E$269</v>
      </c>
      <c r="G269" s="22"/>
    </row>
    <row r="270" spans="1:7" ht="24" x14ac:dyDescent="0.4">
      <c r="A270" s="21">
        <f>IF(ISBLANK(B270),"",COUNTA(B$2:$B270))</f>
        <v>269</v>
      </c>
      <c r="B270" s="22" t="s">
        <v>614</v>
      </c>
      <c r="C270" s="23" t="s">
        <v>238</v>
      </c>
      <c r="D270" s="22" t="s">
        <v>615</v>
      </c>
      <c r="E270" s="21" t="str">
        <f>IF(願書!A124="☑",IF(願書!Z124="☑","エラー","有"),IF(願書!Z124="☑","無",""))</f>
        <v/>
      </c>
      <c r="F270" s="21" t="str">
        <f t="shared" ca="1" si="1"/>
        <v>$E$270</v>
      </c>
      <c r="G270" s="36"/>
    </row>
    <row r="271" spans="1:7" ht="24" x14ac:dyDescent="0.4">
      <c r="A271" s="21">
        <f>IF(ISBLANK(B271),"",COUNTA(B$2:$B271))</f>
        <v>270</v>
      </c>
      <c r="B271" s="22" t="s">
        <v>616</v>
      </c>
      <c r="C271" s="23" t="s">
        <v>238</v>
      </c>
      <c r="D271" s="22" t="s">
        <v>617</v>
      </c>
      <c r="E271" s="21" t="str">
        <f>IF(願書!I124="","",願書!I124)</f>
        <v/>
      </c>
      <c r="F271" s="21" t="str">
        <f t="shared" ca="1" si="1"/>
        <v>$E$271</v>
      </c>
      <c r="G271" s="36"/>
    </row>
    <row r="272" spans="1:7" ht="24" x14ac:dyDescent="0.4">
      <c r="A272" s="21">
        <f>IF(ISBLANK(B272),"",COUNTA(B$2:$B272))</f>
        <v>271</v>
      </c>
      <c r="B272" s="22" t="s">
        <v>618</v>
      </c>
      <c r="C272" s="23" t="s">
        <v>278</v>
      </c>
      <c r="D272" s="23" t="s">
        <v>279</v>
      </c>
      <c r="E272" s="21" t="str">
        <f>IF(願書!A128="☑",IF(願書!Z128="☑","エラー",IF(願書!I128="","",願書!I128)),"")</f>
        <v/>
      </c>
      <c r="F272" s="21" t="str">
        <f t="shared" ca="1" si="1"/>
        <v>$E$272</v>
      </c>
      <c r="G272" s="36"/>
    </row>
    <row r="273" spans="1:7" x14ac:dyDescent="0.4">
      <c r="A273" s="21">
        <f>IF(ISBLANK(B273),"",COUNTA(B$2:$B273))</f>
        <v>272</v>
      </c>
      <c r="B273" s="22" t="s">
        <v>619</v>
      </c>
      <c r="C273" s="23" t="s">
        <v>620</v>
      </c>
      <c r="D273" s="22" t="s">
        <v>621</v>
      </c>
      <c r="E273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/>
      </c>
      <c r="F273" s="21" t="str">
        <f t="shared" ca="1" si="1"/>
        <v>$E$273</v>
      </c>
      <c r="G273" s="36"/>
    </row>
    <row r="274" spans="1:7" ht="24" x14ac:dyDescent="0.4">
      <c r="A274" s="21">
        <f>IF(ISBLANK(B274),"",COUNTA(B$2:$B274))</f>
        <v>273</v>
      </c>
      <c r="B274" s="22" t="s">
        <v>619</v>
      </c>
      <c r="C274" s="23" t="s">
        <v>278</v>
      </c>
      <c r="D274" s="23" t="s">
        <v>279</v>
      </c>
      <c r="E274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/>
      </c>
      <c r="F274" s="21" t="str">
        <f t="shared" ca="1" si="1"/>
        <v>$E$274</v>
      </c>
      <c r="G274" s="36"/>
    </row>
    <row r="275" spans="1:7" ht="24" x14ac:dyDescent="0.4">
      <c r="A275" s="21">
        <f>IF(ISBLANK(B275),"",COUNTA(B$2:$B275))</f>
        <v>274</v>
      </c>
      <c r="B275" s="22" t="s">
        <v>622</v>
      </c>
      <c r="C275" s="23" t="s">
        <v>278</v>
      </c>
      <c r="D275" s="23" t="s">
        <v>279</v>
      </c>
      <c r="E275" s="21" t="str">
        <f>IF(E273&lt;&gt;"日本での進学","",
IF((--(願書!K134="☑")+--(願書!Q134="☑")+--(願書!U134="☑")+--(願書!AA134="☑"))&gt;1,"エラー",
IF(願書!K134="☑","大学院",
IF(願書!Q134="☑","大学",
IF(願書!U134="☑","専門学校",
IF(願書!AA134="☑","その他",""))))))</f>
        <v/>
      </c>
      <c r="F275" s="21" t="str">
        <f t="shared" ca="1" si="1"/>
        <v>$E$275</v>
      </c>
      <c r="G275" s="36"/>
    </row>
    <row r="276" spans="1:7" ht="24" x14ac:dyDescent="0.4">
      <c r="A276" s="21">
        <f>IF(ISBLANK(B276),"",COUNTA(B$2:$B276))</f>
        <v>275</v>
      </c>
      <c r="B276" s="22" t="s">
        <v>623</v>
      </c>
      <c r="C276" s="23" t="s">
        <v>620</v>
      </c>
      <c r="D276" s="22" t="s">
        <v>624</v>
      </c>
      <c r="E276" s="21" t="str">
        <f>IF(E273&lt;&gt;"その他","",IF(願書!K140="","",願書!K140))</f>
        <v/>
      </c>
      <c r="F276" s="21" t="str">
        <f t="shared" ca="1" si="1"/>
        <v>$E$276</v>
      </c>
      <c r="G276" s="36"/>
    </row>
    <row r="277" spans="1:7" ht="24" x14ac:dyDescent="0.4">
      <c r="A277" s="21">
        <f>IF(ISBLANK(B277),"",COUNTA(B$2:$B277))</f>
        <v>276</v>
      </c>
      <c r="B277" s="22" t="s">
        <v>623</v>
      </c>
      <c r="C277" s="23" t="s">
        <v>278</v>
      </c>
      <c r="D277" s="23" t="s">
        <v>279</v>
      </c>
      <c r="E277" s="21" t="str">
        <f>IF(E273&lt;&gt;"その他","",IF(願書!K140="","",願書!K140))</f>
        <v/>
      </c>
      <c r="F277" s="21" t="str">
        <f t="shared" ref="F277" ca="1" si="14">CELL("address",E277)</f>
        <v>$E$277</v>
      </c>
      <c r="G277" s="36"/>
    </row>
    <row r="278" spans="1:7" ht="24" x14ac:dyDescent="0.4">
      <c r="A278" s="21">
        <f>IF(ISBLANK(B278),"",COUNTA(B$2:$B278))</f>
        <v>277</v>
      </c>
      <c r="B278" s="22" t="s">
        <v>625</v>
      </c>
      <c r="C278" s="23" t="s">
        <v>278</v>
      </c>
      <c r="D278" s="23" t="s">
        <v>279</v>
      </c>
      <c r="E278" s="21" t="str">
        <f>IF(願書!A145="☑",IF(願書!A147="☑","エラー","有"),IF(願書!A147="☑","無",""))</f>
        <v/>
      </c>
      <c r="F278" s="21" t="str">
        <f t="shared" ca="1" si="1"/>
        <v>$E$278</v>
      </c>
      <c r="G278" s="36"/>
    </row>
    <row r="279" spans="1:7" ht="24" x14ac:dyDescent="0.4">
      <c r="A279" s="21">
        <f>IF(ISBLANK(B279),"",COUNTA(B$2:$B279))</f>
        <v>278</v>
      </c>
      <c r="B279" s="22" t="s">
        <v>626</v>
      </c>
      <c r="C279" s="23" t="s">
        <v>278</v>
      </c>
      <c r="D279" s="23" t="s">
        <v>279</v>
      </c>
      <c r="E279" s="21" t="str">
        <f>IF(AND(願書!G145="☑",E278="有"),"有","")</f>
        <v/>
      </c>
      <c r="F279" s="21" t="str">
        <f t="shared" ca="1" si="1"/>
        <v>$E$279</v>
      </c>
      <c r="G279" s="36"/>
    </row>
    <row r="280" spans="1:7" ht="24" x14ac:dyDescent="0.4">
      <c r="A280" s="21">
        <f>IF(ISBLANK(B280),"",COUNTA(B$2:$B280))</f>
        <v>279</v>
      </c>
      <c r="B280" s="22" t="s">
        <v>627</v>
      </c>
      <c r="C280" s="23" t="s">
        <v>278</v>
      </c>
      <c r="D280" s="23" t="s">
        <v>279</v>
      </c>
      <c r="E280" s="21" t="str">
        <f>IF(AND(願書!K147&lt;&gt;"",E278="有"),願書!K147,"")</f>
        <v/>
      </c>
      <c r="F280" s="21" t="str">
        <f t="shared" ca="1" si="1"/>
        <v>$E$280</v>
      </c>
      <c r="G280" s="36"/>
    </row>
    <row r="281" spans="1:7" ht="24" x14ac:dyDescent="0.4">
      <c r="A281" s="21">
        <f>IF(ISBLANK(B281),"",COUNTA(B$2:$B281))</f>
        <v>280</v>
      </c>
      <c r="B281" s="22" t="s">
        <v>628</v>
      </c>
      <c r="C281" s="23" t="s">
        <v>278</v>
      </c>
      <c r="D281" s="23" t="s">
        <v>279</v>
      </c>
      <c r="E281" s="21" t="str">
        <f>IF(AND(願書!Y147&lt;&gt;"",E278="有"),願書!Y147,"")</f>
        <v/>
      </c>
      <c r="F281" s="21" t="str">
        <f t="shared" ca="1" si="1"/>
        <v>$E$281</v>
      </c>
      <c r="G281" s="36"/>
    </row>
    <row r="282" spans="1:7" ht="24" x14ac:dyDescent="0.4">
      <c r="A282" s="21">
        <f>IF(ISBLANK(B282),"",COUNTA(B$2:$B282))</f>
        <v>281</v>
      </c>
      <c r="B282" s="22" t="s">
        <v>629</v>
      </c>
      <c r="C282" s="23" t="s">
        <v>278</v>
      </c>
      <c r="D282" s="23" t="s">
        <v>279</v>
      </c>
      <c r="E282" s="21" t="str">
        <f>IF(AND(願書!K148&lt;&gt;"",E278="有"),願書!K148,"")</f>
        <v/>
      </c>
      <c r="F282" s="21" t="str">
        <f t="shared" ca="1" si="1"/>
        <v>$E$282</v>
      </c>
      <c r="G282" s="36"/>
    </row>
    <row r="283" spans="1:7" ht="24" x14ac:dyDescent="0.4">
      <c r="A283" s="21">
        <f>IF(ISBLANK(B283),"",COUNTA(B$2:$B283))</f>
        <v>282</v>
      </c>
      <c r="B283" s="22" t="s">
        <v>630</v>
      </c>
      <c r="C283" s="23" t="s">
        <v>278</v>
      </c>
      <c r="D283" s="23" t="s">
        <v>279</v>
      </c>
      <c r="E283" s="21" t="str">
        <f>IF(AND(願書!Y148&lt;&gt;"",E278="有"),願書!Y148,"")</f>
        <v/>
      </c>
      <c r="F283" s="21" t="str">
        <f t="shared" ca="1" si="1"/>
        <v>$E$283</v>
      </c>
      <c r="G283" s="36"/>
    </row>
    <row r="284" spans="1:7" x14ac:dyDescent="0.4">
      <c r="A284" s="21">
        <f>IF(ISBLANK(B284),"",COUNTA(B$2:$B284))</f>
        <v>283</v>
      </c>
      <c r="B284" s="22" t="s">
        <v>631</v>
      </c>
      <c r="C284" s="23" t="s">
        <v>218</v>
      </c>
      <c r="D284" s="23" t="s">
        <v>632</v>
      </c>
      <c r="E284" s="21" t="str">
        <f>IF(願書!A152="☑",IF(願書!I152="☑","エラー","4月"),IF(願書!I152="☑","10月",""))</f>
        <v/>
      </c>
      <c r="F284" s="21" t="str">
        <f t="shared" ca="1" si="1"/>
        <v>$E$284</v>
      </c>
      <c r="G284" s="36"/>
    </row>
    <row r="285" spans="1:7" x14ac:dyDescent="0.4">
      <c r="A285" s="21">
        <f>IF(ISBLANK(B285),"",COUNTA(B$2:$B285))</f>
        <v>284</v>
      </c>
      <c r="B285" s="22" t="s">
        <v>633</v>
      </c>
      <c r="C285" s="23" t="s">
        <v>218</v>
      </c>
      <c r="D285" s="22" t="s">
        <v>634</v>
      </c>
      <c r="E285" s="21" t="str">
        <f>IF(願書!A155="☑",IF(願書!N155="☑","エラー","1年コース"),IF(願書!N155="☑","1.5年コース",""))</f>
        <v/>
      </c>
      <c r="F285" s="21" t="str">
        <f t="shared" ca="1" si="1"/>
        <v>$E$285</v>
      </c>
      <c r="G285" s="36"/>
    </row>
    <row r="286" spans="1:7" ht="24" x14ac:dyDescent="0.4">
      <c r="A286" s="21">
        <f>IF(ISBLANK(B286),"",COUNTA(B$2:$B286))</f>
        <v>285</v>
      </c>
      <c r="B286" s="22" t="s">
        <v>635</v>
      </c>
      <c r="C286" s="23" t="s">
        <v>241</v>
      </c>
      <c r="D286" s="22" t="s">
        <v>636</v>
      </c>
      <c r="E286" s="21" t="str">
        <f>IF(AND(ISBLANK(願書!A159), ISBLANK(願書!E159), ISBLANK(願書!I159)), "",TEXT(DATEVALUE(願書!A159&amp;"/"&amp;願書!E159&amp;"/"&amp;願書!I159),"YYYY/MM/DD"))</f>
        <v/>
      </c>
      <c r="F286" s="21" t="str">
        <f t="shared" ca="1" si="1"/>
        <v>$E$286</v>
      </c>
      <c r="G286" s="36"/>
    </row>
    <row r="287" spans="1:7" ht="24" x14ac:dyDescent="0.4">
      <c r="A287" s="21">
        <f>IF(ISBLANK(B287),"",COUNTA(B$2:$B287))</f>
        <v>286</v>
      </c>
      <c r="B287" s="22" t="s">
        <v>637</v>
      </c>
      <c r="C287" s="23" t="s">
        <v>241</v>
      </c>
      <c r="D287" s="22" t="s">
        <v>638</v>
      </c>
      <c r="E287" s="21" t="str">
        <f>IF(願書!P159="","",願書!P159)</f>
        <v/>
      </c>
      <c r="F287" s="21" t="str">
        <f t="shared" ca="1" si="1"/>
        <v>$E$287</v>
      </c>
      <c r="G287" s="36"/>
    </row>
    <row r="288" spans="1:7" ht="24" x14ac:dyDescent="0.4">
      <c r="A288" s="21">
        <f>IF(ISBLANK(B288),"",COUNTA(B$2:$B288))</f>
        <v>287</v>
      </c>
      <c r="B288" s="22" t="s">
        <v>639</v>
      </c>
      <c r="C288" s="23" t="s">
        <v>278</v>
      </c>
      <c r="D288" s="23" t="s">
        <v>279</v>
      </c>
      <c r="E288" s="21" t="str">
        <f>IF(AND(ISBLANK(願書!A162), ISBLANK(願書!E162), ISBLANK(願書!H162)), "",TEXT(DATEVALUE(願書!A162&amp;"/"&amp;願書!E162&amp;"/"&amp;願書!H162),"YYYY/MM/DD"))</f>
        <v/>
      </c>
      <c r="F288" s="21" t="str">
        <f t="shared" ca="1" si="1"/>
        <v>$E$288</v>
      </c>
      <c r="G288" s="36"/>
    </row>
    <row r="289" spans="1:7" ht="24" x14ac:dyDescent="0.4">
      <c r="A289" s="21">
        <f>IF(ISBLANK(B289),"",COUNTA(B$2:$B289))</f>
        <v>288</v>
      </c>
      <c r="B289" s="22" t="s">
        <v>640</v>
      </c>
      <c r="C289" s="23" t="s">
        <v>278</v>
      </c>
      <c r="D289" s="23" t="s">
        <v>279</v>
      </c>
      <c r="E289" s="21" t="str">
        <f>IF(AND(ISBLANK(願書!R162), ISBLANK(願書!Y162), ISBLANK(願書!AC162)), "",TEXT(DATEVALUE(願書!R162&amp;"/"&amp;願書!Y162&amp;"/"&amp;願書!AC162),"YYYY/MM/DD"))</f>
        <v/>
      </c>
      <c r="F289" s="21" t="str">
        <f t="shared" ca="1" si="1"/>
        <v>$E$289</v>
      </c>
      <c r="G289" s="36"/>
    </row>
    <row r="290" spans="1:7" ht="24" x14ac:dyDescent="0.4">
      <c r="A290" s="21">
        <f>IF(ISBLANK(B290),"",COUNTA(B$2:$B290))</f>
        <v>289</v>
      </c>
      <c r="B290" s="22" t="s">
        <v>641</v>
      </c>
      <c r="C290" s="23" t="s">
        <v>241</v>
      </c>
      <c r="D290" s="22" t="s">
        <v>642</v>
      </c>
      <c r="E290" s="21" t="str">
        <f>IF(OR(G290&lt;1,G290&gt;24),"",
IF(G290&lt;12,C2&amp;"ヶ月",
IF(MOD(G290,12)=0,INT(G290/12)&amp;"年",INT(G290/12)&amp;"年"&amp;MOD(G290,12)&amp;"ヶ月")))</f>
        <v/>
      </c>
      <c r="F290" s="21" t="str">
        <f t="shared" ca="1" si="1"/>
        <v>$E$290</v>
      </c>
      <c r="G290" s="22" t="str">
        <f>IF(OR(E288="",E289="",E289&lt;E288),"",DATEDIF(E288,E289,"m")+IF(EDATE(E288,DATEDIF(E288,E289,"m"))&gt;E289,-1,0))</f>
        <v/>
      </c>
    </row>
    <row r="291" spans="1:7" ht="24" x14ac:dyDescent="0.4">
      <c r="A291" s="21">
        <f>IF(ISBLANK(B291),"",COUNTA(B$2:$B291))</f>
        <v>290</v>
      </c>
      <c r="B291" s="22" t="s">
        <v>643</v>
      </c>
      <c r="C291" s="23" t="s">
        <v>238</v>
      </c>
      <c r="D291" s="23" t="s">
        <v>644</v>
      </c>
      <c r="E291" s="21" t="str">
        <f>IF(願書!A166="☑",IF(願書!K166="☑","エラー","有"),IF(願書!K166="☑","無",""))</f>
        <v/>
      </c>
      <c r="F291" s="21" t="str">
        <f t="shared" ca="1" si="1"/>
        <v>$E$291</v>
      </c>
      <c r="G291" s="36"/>
    </row>
    <row r="292" spans="1:7" ht="24" x14ac:dyDescent="0.4">
      <c r="A292" s="21">
        <f>IF(ISBLANK(B292),"",COUNTA(B$2:$B292))</f>
        <v>291</v>
      </c>
      <c r="B292" s="22" t="s">
        <v>645</v>
      </c>
      <c r="C292" s="23" t="s">
        <v>238</v>
      </c>
      <c r="D292" s="23" t="s">
        <v>646</v>
      </c>
      <c r="E292" s="21" t="str">
        <f>IF(願書!A170="☑",IF(願書!AC170="☑","エラー","有"),IF(願書!AC170="☑","無",""))</f>
        <v>有</v>
      </c>
      <c r="F292" s="21" t="str">
        <f t="shared" ref="F292:F296" ca="1" si="15">CELL("address",E292)</f>
        <v>$E$292</v>
      </c>
      <c r="G292" s="36"/>
    </row>
    <row r="293" spans="1:7" ht="24" x14ac:dyDescent="0.4">
      <c r="A293" s="21">
        <f>IF(ISBLANK(B293),"",COUNTA(B$2:$B293))</f>
        <v>292</v>
      </c>
      <c r="B293" s="22" t="s">
        <v>647</v>
      </c>
      <c r="C293" s="23" t="s">
        <v>238</v>
      </c>
      <c r="D293" s="23" t="s">
        <v>648</v>
      </c>
      <c r="E293" s="21" t="str">
        <f>IF(AND(E292="有",願書!F170&lt;&gt;""),願書!F170,"")</f>
        <v/>
      </c>
      <c r="F293" s="21" t="str">
        <f t="shared" ca="1" si="15"/>
        <v>$E$293</v>
      </c>
      <c r="G293" s="36"/>
    </row>
    <row r="294" spans="1:7" ht="24" x14ac:dyDescent="0.4">
      <c r="A294" s="21">
        <f>IF(ISBLANK(B294),"",COUNTA(B$2:$B294))</f>
        <v>293</v>
      </c>
      <c r="B294" s="22" t="s">
        <v>649</v>
      </c>
      <c r="C294" s="23" t="s">
        <v>238</v>
      </c>
      <c r="D294" s="23" t="s">
        <v>650</v>
      </c>
      <c r="E294" s="21" t="str">
        <f>IF(E292&lt;&gt;"有","",IF(AND(ISBLANK(願書!Q170), ISBLANK(願書!U170), ISBLANK(願書!Z170)),"",TEXT(DATEVALUE(願書!Q170&amp;"/"&amp;願書!U170&amp;"/"&amp;願書!Z170),"yyyy/mm/dd")))</f>
        <v/>
      </c>
      <c r="F294" s="21" t="str">
        <f t="shared" ca="1" si="15"/>
        <v>$E$294</v>
      </c>
      <c r="G294" s="36"/>
    </row>
    <row r="295" spans="1:7" ht="24" x14ac:dyDescent="0.4">
      <c r="A295" s="21">
        <f>IF(ISBLANK(B295),"",COUNTA(B$2:$B295))</f>
        <v>294</v>
      </c>
      <c r="B295" s="22" t="s">
        <v>651</v>
      </c>
      <c r="C295" s="23" t="s">
        <v>278</v>
      </c>
      <c r="D295" s="23" t="s">
        <v>279</v>
      </c>
      <c r="E295" s="21" t="str">
        <f>IF(願書!A176="","",願書!A176&amp;願書!A177&amp;願書!A178&amp;願書!A179&amp;願書!A180&amp;願書!A181&amp;願書!A182&amp;願書!A183&amp;願書!A184&amp;願書!A185&amp;願書!A186)</f>
        <v/>
      </c>
      <c r="F295" s="21" t="str">
        <f t="shared" ca="1" si="15"/>
        <v>$E$295</v>
      </c>
      <c r="G295" s="36"/>
    </row>
    <row r="296" spans="1:7" ht="24" x14ac:dyDescent="0.4">
      <c r="A296" s="21">
        <f>IF(ISBLANK(B296),"",COUNTA(B$2:$B296))</f>
        <v>295</v>
      </c>
      <c r="B296" s="22" t="s">
        <v>652</v>
      </c>
      <c r="C296" s="23" t="s">
        <v>278</v>
      </c>
      <c r="D296" s="23" t="s">
        <v>279</v>
      </c>
      <c r="E296" s="21" t="str">
        <f>IF(AND(ISBLANK(願書!O198), ISBLANK(願書!U198), ISBLANK(願書!AA198)), "",TEXT(DATEVALUE(願書!O198&amp;"/"&amp;願書!U198&amp;"/"&amp;願書!AA198),"YYYY/MM/DD"))</f>
        <v/>
      </c>
      <c r="F296" s="21" t="str">
        <f t="shared" ca="1" si="15"/>
        <v>$E$296</v>
      </c>
      <c r="G296" s="36"/>
    </row>
    <row r="297" spans="1:7" x14ac:dyDescent="0.4">
      <c r="A297" s="21" t="str">
        <f>IF(ISBLANK(B297),"",COUNTA(B$2:$B297))</f>
        <v/>
      </c>
      <c r="B297" s="22"/>
      <c r="C297" s="23"/>
      <c r="D297" s="23"/>
      <c r="E297" s="21"/>
      <c r="F297" s="21"/>
      <c r="G297" s="36"/>
    </row>
    <row r="298" spans="1:7" x14ac:dyDescent="0.4">
      <c r="A298" s="21" t="str">
        <f>IF(ISBLANK(B298),"",COUNTA(B$2:$B298))</f>
        <v/>
      </c>
      <c r="B298" s="22"/>
      <c r="C298" s="23"/>
      <c r="D298" s="23"/>
      <c r="E298" s="21"/>
      <c r="F298" s="21"/>
      <c r="G298" s="36"/>
    </row>
    <row r="299" spans="1:7" x14ac:dyDescent="0.4">
      <c r="A299" s="21" t="str">
        <f>IF(ISBLANK(B299),"",COUNTA(B$2:$B299))</f>
        <v/>
      </c>
      <c r="B299" s="22"/>
      <c r="C299" s="23"/>
      <c r="D299" s="23"/>
      <c r="E299" s="21"/>
      <c r="F299" s="21"/>
      <c r="G299" s="36"/>
    </row>
    <row r="300" spans="1:7" x14ac:dyDescent="0.4">
      <c r="A300" s="21" t="str">
        <f>IF(ISBLANK(B300),"",COUNTA(B$2:$B300))</f>
        <v/>
      </c>
      <c r="B300" s="22"/>
      <c r="C300" s="23"/>
      <c r="D300" s="23"/>
      <c r="E300" s="21"/>
      <c r="F300" s="21"/>
      <c r="G300" s="36"/>
    </row>
    <row r="301" spans="1:7" x14ac:dyDescent="0.4">
      <c r="A301" s="21" t="str">
        <f>IF(ISBLANK(B301),"",COUNTA(B$2:$B301))</f>
        <v/>
      </c>
      <c r="B301" s="22"/>
      <c r="C301" s="23"/>
      <c r="D301" s="23"/>
      <c r="E301" s="21"/>
      <c r="F301" s="21"/>
      <c r="G301" s="36"/>
    </row>
    <row r="303" spans="1:7" x14ac:dyDescent="0.4">
      <c r="B303" s="24"/>
      <c r="C303" s="24"/>
    </row>
    <row r="309" spans="2:3" x14ac:dyDescent="0.4">
      <c r="B309" s="24"/>
      <c r="C309" s="24"/>
    </row>
    <row r="315" spans="2:3" x14ac:dyDescent="0.4">
      <c r="B315" s="24"/>
      <c r="C315" s="24"/>
    </row>
    <row r="321" spans="2:3" x14ac:dyDescent="0.4">
      <c r="B321" s="24"/>
      <c r="C321" s="24"/>
    </row>
    <row r="327" spans="2:3" x14ac:dyDescent="0.4">
      <c r="B327" s="24"/>
      <c r="C327" s="24"/>
    </row>
    <row r="333" spans="2:3" x14ac:dyDescent="0.4">
      <c r="B333" s="24"/>
      <c r="C333" s="24"/>
    </row>
    <row r="339" spans="2:3" x14ac:dyDescent="0.4">
      <c r="B339" s="24"/>
      <c r="C339" s="24"/>
    </row>
    <row r="345" spans="2:3" x14ac:dyDescent="0.4">
      <c r="B345" s="24"/>
      <c r="C345" s="24"/>
    </row>
    <row r="351" spans="2:3" x14ac:dyDescent="0.4">
      <c r="B351" s="24"/>
      <c r="C351" s="24"/>
    </row>
    <row r="357" spans="2:3" x14ac:dyDescent="0.4">
      <c r="B357" s="24"/>
      <c r="C357" s="24"/>
    </row>
    <row r="363" spans="2:3" x14ac:dyDescent="0.4">
      <c r="B363" s="24"/>
      <c r="C363" s="24"/>
    </row>
    <row r="369" spans="2:3" x14ac:dyDescent="0.4">
      <c r="B369" s="24"/>
      <c r="C369" s="24"/>
    </row>
    <row r="375" spans="2:3" x14ac:dyDescent="0.4">
      <c r="B375" s="24"/>
      <c r="C375" s="24"/>
    </row>
    <row r="381" spans="2:3" x14ac:dyDescent="0.4">
      <c r="B381" s="24"/>
      <c r="C381" s="24"/>
    </row>
    <row r="387" spans="2:3" x14ac:dyDescent="0.4">
      <c r="B387" s="24"/>
      <c r="C387" s="24"/>
    </row>
    <row r="393" spans="2:3" x14ac:dyDescent="0.4">
      <c r="B393" s="24"/>
      <c r="C393" s="24"/>
    </row>
    <row r="399" spans="2:3" x14ac:dyDescent="0.4">
      <c r="B399" s="24"/>
      <c r="C399" s="24"/>
    </row>
    <row r="405" spans="2:3" x14ac:dyDescent="0.4">
      <c r="B405" s="24"/>
      <c r="C405" s="24"/>
    </row>
    <row r="411" spans="2:3" x14ac:dyDescent="0.4">
      <c r="B411" s="24"/>
      <c r="C411" s="24"/>
    </row>
    <row r="417" spans="2:3" x14ac:dyDescent="0.4">
      <c r="B417" s="24"/>
      <c r="C417" s="24"/>
    </row>
    <row r="423" spans="2:3" x14ac:dyDescent="0.4">
      <c r="B423" s="24"/>
      <c r="C423" s="24"/>
    </row>
    <row r="429" spans="2:3" x14ac:dyDescent="0.4">
      <c r="B429" s="24"/>
      <c r="C429" s="24"/>
    </row>
    <row r="435" spans="2:3" x14ac:dyDescent="0.4">
      <c r="B435" s="24"/>
      <c r="C435" s="24"/>
    </row>
    <row r="441" spans="2:3" x14ac:dyDescent="0.4">
      <c r="B441" s="24"/>
      <c r="C441" s="24"/>
    </row>
    <row r="447" spans="2:3" x14ac:dyDescent="0.4">
      <c r="B447" s="24"/>
      <c r="C447" s="24"/>
    </row>
    <row r="453" spans="2:3" x14ac:dyDescent="0.4">
      <c r="B453" s="24"/>
      <c r="C453" s="24"/>
    </row>
    <row r="459" spans="2:3" x14ac:dyDescent="0.4">
      <c r="B459" s="24"/>
      <c r="C459" s="24"/>
    </row>
    <row r="465" spans="2:3" x14ac:dyDescent="0.4">
      <c r="B465" s="24"/>
      <c r="C465" s="24"/>
    </row>
    <row r="471" spans="2:3" x14ac:dyDescent="0.4">
      <c r="B471" s="24"/>
      <c r="C471" s="24"/>
    </row>
    <row r="477" spans="2:3" x14ac:dyDescent="0.4">
      <c r="B477" s="24"/>
      <c r="C477" s="24"/>
    </row>
    <row r="483" spans="2:3" x14ac:dyDescent="0.4">
      <c r="B483" s="24"/>
      <c r="C483" s="24"/>
    </row>
    <row r="489" spans="2:3" x14ac:dyDescent="0.4">
      <c r="B489" s="24"/>
      <c r="C489" s="24"/>
    </row>
    <row r="495" spans="2:3" x14ac:dyDescent="0.4">
      <c r="B495" s="24"/>
      <c r="C495" s="24"/>
    </row>
    <row r="501" spans="2:3" x14ac:dyDescent="0.4">
      <c r="B501" s="24"/>
      <c r="C501" s="24"/>
    </row>
    <row r="507" spans="2:3" x14ac:dyDescent="0.4">
      <c r="B507" s="24"/>
      <c r="C507" s="24"/>
    </row>
    <row r="513" spans="2:3" x14ac:dyDescent="0.4">
      <c r="B513" s="24"/>
      <c r="C513" s="24"/>
    </row>
    <row r="519" spans="2:3" x14ac:dyDescent="0.4">
      <c r="B519" s="24"/>
      <c r="C519" s="24"/>
    </row>
  </sheetData>
  <sheetProtection algorithmName="SHA-512" hashValue="Cl62+AGs65FxxzooVP6oIQ2WTTKV8pgG5P2Z7CGAvKGReaIJ3ZYAUCqGcga/3KPbONJGnnglUNnNbNtmAeQ/wg==" saltValue="fJmF6aqGK1qwZWcdcqEUCg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F1E4-2FE7-41D6-902D-7C24B1119DFE}">
  <sheetPr codeName="Sheet3"/>
  <dimension ref="A1:L43"/>
  <sheetViews>
    <sheetView zoomScaleNormal="100" workbookViewId="0"/>
  </sheetViews>
  <sheetFormatPr defaultRowHeight="18.75" x14ac:dyDescent="0.4"/>
  <cols>
    <col min="1" max="1" width="16" customWidth="1"/>
    <col min="2" max="2" width="14.75" customWidth="1"/>
    <col min="3" max="3" width="14.5" customWidth="1"/>
    <col min="4" max="4" width="12.5" customWidth="1"/>
    <col min="6" max="6" width="10.5" customWidth="1"/>
    <col min="7" max="7" width="28.75" customWidth="1"/>
    <col min="8" max="8" width="7" customWidth="1"/>
    <col min="9" max="9" width="6.625" customWidth="1"/>
    <col min="12" max="12" width="19" customWidth="1"/>
    <col min="13" max="13" width="11.125" customWidth="1"/>
    <col min="14" max="14" width="18.125" customWidth="1"/>
  </cols>
  <sheetData>
    <row r="1" spans="1:12" x14ac:dyDescent="0.4">
      <c r="A1" t="s">
        <v>653</v>
      </c>
      <c r="B1" t="s">
        <v>654</v>
      </c>
      <c r="C1" t="s">
        <v>655</v>
      </c>
    </row>
    <row r="2" spans="1:12" x14ac:dyDescent="0.4">
      <c r="A2" s="34" t="s">
        <v>656</v>
      </c>
      <c r="B2" t="s">
        <v>657</v>
      </c>
      <c r="C2" t="s">
        <v>658</v>
      </c>
      <c r="D2" s="35" t="s">
        <v>659</v>
      </c>
      <c r="E2" s="35" t="s">
        <v>660</v>
      </c>
      <c r="F2" s="35" t="s">
        <v>661</v>
      </c>
      <c r="G2" s="34" t="s">
        <v>662</v>
      </c>
      <c r="H2" s="35" t="s">
        <v>663</v>
      </c>
      <c r="I2" s="35" t="s">
        <v>664</v>
      </c>
      <c r="J2" s="35" t="s">
        <v>665</v>
      </c>
      <c r="K2" t="s">
        <v>666</v>
      </c>
      <c r="L2" s="34" t="s">
        <v>667</v>
      </c>
    </row>
    <row r="3" spans="1:12" x14ac:dyDescent="0.4">
      <c r="A3" s="34" t="s">
        <v>668</v>
      </c>
      <c r="B3" t="s">
        <v>669</v>
      </c>
      <c r="C3" t="s">
        <v>670</v>
      </c>
      <c r="D3" s="35" t="s">
        <v>671</v>
      </c>
      <c r="E3" s="35"/>
      <c r="F3" s="35" t="s">
        <v>672</v>
      </c>
      <c r="G3" s="35" t="s">
        <v>673</v>
      </c>
      <c r="H3" s="35" t="s">
        <v>674</v>
      </c>
      <c r="I3" s="35" t="s">
        <v>675</v>
      </c>
      <c r="J3" s="35" t="s">
        <v>676</v>
      </c>
      <c r="K3" s="35" t="s">
        <v>677</v>
      </c>
    </row>
    <row r="4" spans="1:12" x14ac:dyDescent="0.4">
      <c r="A4" s="34" t="s">
        <v>678</v>
      </c>
      <c r="B4" t="s">
        <v>679</v>
      </c>
      <c r="C4" t="s">
        <v>680</v>
      </c>
      <c r="D4" s="35" t="s">
        <v>681</v>
      </c>
      <c r="E4" s="35"/>
      <c r="F4" s="35" t="s">
        <v>682</v>
      </c>
      <c r="G4" s="35" t="s">
        <v>683</v>
      </c>
      <c r="H4" s="35" t="s">
        <v>684</v>
      </c>
      <c r="I4" s="35" t="s">
        <v>685</v>
      </c>
      <c r="J4" s="35" t="s">
        <v>686</v>
      </c>
      <c r="K4" s="35" t="s">
        <v>687</v>
      </c>
    </row>
    <row r="5" spans="1:12" x14ac:dyDescent="0.4">
      <c r="A5" s="34" t="s">
        <v>688</v>
      </c>
      <c r="B5" t="s">
        <v>689</v>
      </c>
      <c r="C5" t="s">
        <v>690</v>
      </c>
      <c r="D5" s="35" t="s">
        <v>691</v>
      </c>
      <c r="E5" s="35"/>
      <c r="F5" s="35" t="s">
        <v>692</v>
      </c>
      <c r="G5" s="35" t="s">
        <v>693</v>
      </c>
      <c r="H5" s="35" t="s">
        <v>694</v>
      </c>
      <c r="I5" s="35" t="s">
        <v>695</v>
      </c>
      <c r="J5" s="35" t="s">
        <v>696</v>
      </c>
      <c r="K5" s="35" t="s">
        <v>697</v>
      </c>
    </row>
    <row r="6" spans="1:12" x14ac:dyDescent="0.4">
      <c r="A6" s="34" t="s">
        <v>698</v>
      </c>
      <c r="B6" t="s">
        <v>699</v>
      </c>
      <c r="C6" t="s">
        <v>700</v>
      </c>
      <c r="D6" s="35" t="s">
        <v>701</v>
      </c>
      <c r="E6" s="35"/>
      <c r="F6" s="35" t="s">
        <v>702</v>
      </c>
      <c r="G6" s="35" t="s">
        <v>703</v>
      </c>
      <c r="H6" s="35" t="s">
        <v>704</v>
      </c>
      <c r="I6" s="35" t="s">
        <v>705</v>
      </c>
      <c r="J6" s="35" t="s">
        <v>706</v>
      </c>
      <c r="K6" s="35" t="s">
        <v>707</v>
      </c>
    </row>
    <row r="7" spans="1:12" x14ac:dyDescent="0.4">
      <c r="A7" s="34" t="s">
        <v>708</v>
      </c>
      <c r="B7" t="s">
        <v>709</v>
      </c>
      <c r="C7" t="s">
        <v>710</v>
      </c>
      <c r="D7" s="35" t="s">
        <v>711</v>
      </c>
      <c r="E7" s="35"/>
      <c r="F7" s="35" t="s">
        <v>712</v>
      </c>
      <c r="G7" s="35" t="s">
        <v>713</v>
      </c>
      <c r="H7" s="35" t="s">
        <v>714</v>
      </c>
      <c r="I7" s="35" t="s">
        <v>715</v>
      </c>
      <c r="J7" s="35" t="s">
        <v>716</v>
      </c>
      <c r="K7" s="35" t="s">
        <v>717</v>
      </c>
    </row>
    <row r="8" spans="1:12" x14ac:dyDescent="0.4">
      <c r="A8" s="34" t="s">
        <v>718</v>
      </c>
      <c r="D8" s="35" t="s">
        <v>719</v>
      </c>
      <c r="E8" s="35"/>
      <c r="F8" s="35" t="s">
        <v>720</v>
      </c>
      <c r="G8" s="35" t="s">
        <v>721</v>
      </c>
      <c r="H8" s="35"/>
      <c r="I8" s="35"/>
      <c r="J8" s="35" t="s">
        <v>722</v>
      </c>
    </row>
    <row r="9" spans="1:12" x14ac:dyDescent="0.4">
      <c r="A9" s="34" t="s">
        <v>723</v>
      </c>
      <c r="D9" s="35"/>
      <c r="E9" s="35"/>
      <c r="F9" s="35" t="s">
        <v>724</v>
      </c>
      <c r="G9" s="35"/>
      <c r="H9" s="35"/>
      <c r="I9" s="35"/>
      <c r="J9" s="35" t="s">
        <v>725</v>
      </c>
    </row>
    <row r="10" spans="1:12" x14ac:dyDescent="0.4">
      <c r="A10" s="34" t="s">
        <v>726</v>
      </c>
      <c r="D10" s="35"/>
      <c r="E10" s="35"/>
      <c r="F10" s="35" t="s">
        <v>727</v>
      </c>
      <c r="G10" s="35"/>
      <c r="H10" s="35"/>
      <c r="I10" s="35"/>
      <c r="J10" s="35" t="s">
        <v>728</v>
      </c>
    </row>
    <row r="11" spans="1:12" x14ac:dyDescent="0.4">
      <c r="A11" s="34" t="s">
        <v>729</v>
      </c>
      <c r="D11" s="35"/>
      <c r="E11" s="35"/>
      <c r="F11" s="35" t="s">
        <v>730</v>
      </c>
      <c r="G11" s="35"/>
      <c r="H11" s="35"/>
      <c r="I11" s="35"/>
      <c r="J11" s="35" t="s">
        <v>731</v>
      </c>
    </row>
    <row r="12" spans="1:12" x14ac:dyDescent="0.4">
      <c r="A12" s="34" t="s">
        <v>732</v>
      </c>
      <c r="D12" s="35"/>
      <c r="E12" s="35"/>
      <c r="F12" s="35"/>
      <c r="G12" s="35"/>
      <c r="H12" s="35"/>
      <c r="I12" s="35"/>
      <c r="J12" s="35" t="s">
        <v>733</v>
      </c>
    </row>
    <row r="13" spans="1:12" x14ac:dyDescent="0.4">
      <c r="A13" s="34" t="s">
        <v>734</v>
      </c>
    </row>
    <row r="14" spans="1:12" x14ac:dyDescent="0.4">
      <c r="A14" s="34" t="s">
        <v>735</v>
      </c>
    </row>
    <row r="15" spans="1:12" x14ac:dyDescent="0.4">
      <c r="A15" s="34" t="s">
        <v>736</v>
      </c>
    </row>
    <row r="16" spans="1:12" x14ac:dyDescent="0.4">
      <c r="A16" s="34" t="s">
        <v>737</v>
      </c>
    </row>
    <row r="17" spans="1:1" x14ac:dyDescent="0.4">
      <c r="A17" s="34" t="s">
        <v>738</v>
      </c>
    </row>
    <row r="18" spans="1:1" x14ac:dyDescent="0.4">
      <c r="A18" s="34" t="s">
        <v>739</v>
      </c>
    </row>
    <row r="19" spans="1:1" x14ac:dyDescent="0.4">
      <c r="A19" s="34" t="s">
        <v>740</v>
      </c>
    </row>
    <row r="20" spans="1:1" x14ac:dyDescent="0.4">
      <c r="A20" s="34" t="s">
        <v>741</v>
      </c>
    </row>
    <row r="21" spans="1:1" x14ac:dyDescent="0.4">
      <c r="A21" s="34" t="s">
        <v>742</v>
      </c>
    </row>
    <row r="22" spans="1:1" x14ac:dyDescent="0.4">
      <c r="A22" s="34" t="s">
        <v>743</v>
      </c>
    </row>
    <row r="23" spans="1:1" x14ac:dyDescent="0.4">
      <c r="A23" s="34" t="s">
        <v>744</v>
      </c>
    </row>
    <row r="24" spans="1:1" x14ac:dyDescent="0.4">
      <c r="A24" s="34" t="s">
        <v>745</v>
      </c>
    </row>
    <row r="25" spans="1:1" x14ac:dyDescent="0.4">
      <c r="A25" s="34" t="s">
        <v>746</v>
      </c>
    </row>
    <row r="26" spans="1:1" x14ac:dyDescent="0.4">
      <c r="A26" s="34" t="s">
        <v>747</v>
      </c>
    </row>
    <row r="27" spans="1:1" x14ac:dyDescent="0.4">
      <c r="A27" s="34" t="s">
        <v>748</v>
      </c>
    </row>
    <row r="28" spans="1:1" x14ac:dyDescent="0.4">
      <c r="A28" s="34" t="s">
        <v>749</v>
      </c>
    </row>
    <row r="29" spans="1:1" x14ac:dyDescent="0.4">
      <c r="A29" s="34" t="s">
        <v>750</v>
      </c>
    </row>
    <row r="30" spans="1:1" x14ac:dyDescent="0.4">
      <c r="A30" s="34" t="s">
        <v>751</v>
      </c>
    </row>
    <row r="31" spans="1:1" x14ac:dyDescent="0.4">
      <c r="A31" s="34" t="s">
        <v>752</v>
      </c>
    </row>
    <row r="32" spans="1:1" x14ac:dyDescent="0.4">
      <c r="A32" s="34" t="s">
        <v>753</v>
      </c>
    </row>
    <row r="33" spans="1:1" x14ac:dyDescent="0.4">
      <c r="A33" s="34" t="s">
        <v>754</v>
      </c>
    </row>
    <row r="34" spans="1:1" x14ac:dyDescent="0.4">
      <c r="A34" s="34" t="s">
        <v>755</v>
      </c>
    </row>
    <row r="35" spans="1:1" x14ac:dyDescent="0.4">
      <c r="A35" s="34" t="s">
        <v>756</v>
      </c>
    </row>
    <row r="36" spans="1:1" ht="37.5" x14ac:dyDescent="0.4">
      <c r="A36" s="34" t="s">
        <v>757</v>
      </c>
    </row>
    <row r="37" spans="1:1" x14ac:dyDescent="0.4">
      <c r="A37" s="34" t="s">
        <v>758</v>
      </c>
    </row>
    <row r="38" spans="1:1" x14ac:dyDescent="0.4">
      <c r="A38" s="34" t="s">
        <v>759</v>
      </c>
    </row>
    <row r="39" spans="1:1" x14ac:dyDescent="0.4">
      <c r="A39" s="34" t="s">
        <v>760</v>
      </c>
    </row>
    <row r="40" spans="1:1" x14ac:dyDescent="0.4">
      <c r="A40" s="34" t="s">
        <v>761</v>
      </c>
    </row>
    <row r="41" spans="1:1" x14ac:dyDescent="0.4">
      <c r="A41" s="34" t="s">
        <v>762</v>
      </c>
    </row>
    <row r="42" spans="1:1" x14ac:dyDescent="0.4">
      <c r="A42" s="34" t="s">
        <v>763</v>
      </c>
    </row>
    <row r="43" spans="1:1" x14ac:dyDescent="0.4">
      <c r="A43" s="34" t="s">
        <v>764</v>
      </c>
    </row>
  </sheetData>
  <sheetProtection algorithmName="SHA-512" hashValue="OtztiUpEROhKoNFONMLF8KdQqplW9aAfJNIUKdxSVDCdmPeSgGWrYU8pCVszbP3sOj58x8IPt2onwLilnJDCvw==" saltValue="LKre/1QHshTthAXlkasG+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願書</vt:lpstr>
      <vt:lpstr>データ</vt:lpstr>
      <vt:lpstr>プルダウンデータ</vt:lpstr>
      <vt:lpstr>願書!_Hlk29548242</vt:lpstr>
      <vt:lpstr>願書!_Hlk29548521</vt:lpstr>
      <vt:lpstr>願書!_Hlk29556829</vt:lpstr>
      <vt:lpstr>BJTビジネス日本語能力テスト</vt:lpstr>
      <vt:lpstr>EJU</vt:lpstr>
      <vt:lpstr>J.TEST</vt:lpstr>
      <vt:lpstr>J_cert</vt:lpstr>
      <vt:lpstr>JLCT</vt:lpstr>
      <vt:lpstr>JLPT</vt:lpstr>
      <vt:lpstr>NAT_TEST</vt:lpstr>
      <vt:lpstr>願書!Print_Area</vt:lpstr>
      <vt:lpstr>STBJ</vt:lpstr>
      <vt:lpstr>TOPJ</vt:lpstr>
      <vt:lpstr>介護福祉士国家試験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hayama17</dc:creator>
  <cp:keywords/>
  <dc:description/>
  <cp:lastModifiedBy>岡本 翔大</cp:lastModifiedBy>
  <cp:revision/>
  <cp:lastPrinted>2026-01-19T01:04:04Z</cp:lastPrinted>
  <dcterms:created xsi:type="dcterms:W3CDTF">2025-08-19T06:40:13Z</dcterms:created>
  <dcterms:modified xsi:type="dcterms:W3CDTF">2026-01-19T01:59:22Z</dcterms:modified>
  <cp:category/>
  <cp:contentStatus/>
</cp:coreProperties>
</file>